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bastiananti/Dropbox/Bryn Mawr/ECON 105 INTRODUCTION TO ECONOMICS/"/>
    </mc:Choice>
  </mc:AlternateContent>
  <xr:revisionPtr revIDLastSave="0" documentId="13_ncr:1_{C0EE16CF-E204-2648-A5EC-6A2EBA0F9BD6}" xr6:coauthVersionLast="47" xr6:coauthVersionMax="47" xr10:uidLastSave="{00000000-0000-0000-0000-000000000000}"/>
  <bookViews>
    <workbookView xWindow="380" yWindow="920" windowWidth="32760" windowHeight="17740" activeTab="1" xr2:uid="{878C5789-BB59-3345-91BF-FD201ED38227}"/>
  </bookViews>
  <sheets>
    <sheet name="Simulation 1" sheetId="2" r:id="rId1"/>
    <sheet name="Simulation 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C4" i="2"/>
  <c r="F3" i="3" l="1"/>
  <c r="I4" i="3"/>
  <c r="I5" i="3" s="1"/>
  <c r="I6" i="3" s="1"/>
  <c r="I7" i="3" s="1"/>
  <c r="I8" i="3" s="1"/>
  <c r="I9" i="3" s="1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H4" i="3"/>
  <c r="H5" i="3" s="1"/>
  <c r="H6" i="3" s="1"/>
  <c r="H7" i="3" s="1"/>
  <c r="H8" i="3" s="1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G4" i="3"/>
  <c r="G5" i="3" s="1"/>
  <c r="G6" i="3" s="1"/>
  <c r="G7" i="3" s="1"/>
  <c r="G8" i="3" s="1"/>
  <c r="G9" i="3" s="1"/>
  <c r="G10" i="3" s="1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D4" i="3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C4" i="3"/>
  <c r="A4" i="3"/>
  <c r="A5" i="3" s="1"/>
  <c r="A6" i="3" s="1"/>
  <c r="E3" i="3"/>
  <c r="M3" i="3" s="1"/>
  <c r="I4" i="2"/>
  <c r="I5" i="2" s="1"/>
  <c r="I6" i="2" s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H4" i="2"/>
  <c r="H5" i="2" s="1"/>
  <c r="H6" i="2" s="1"/>
  <c r="G4" i="2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D4" i="2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E3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M3" i="2" l="1"/>
  <c r="J3" i="2"/>
  <c r="C5" i="2"/>
  <c r="C6" i="2" s="1"/>
  <c r="C7" i="2" s="1"/>
  <c r="C8" i="2" s="1"/>
  <c r="E4" i="3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C5" i="3"/>
  <c r="F4" i="3"/>
  <c r="A7" i="3"/>
  <c r="J3" i="3"/>
  <c r="E4" i="2"/>
  <c r="H7" i="2"/>
  <c r="J4" i="3" l="1"/>
  <c r="B5" i="3" s="1"/>
  <c r="J5" i="3" s="1"/>
  <c r="B6" i="3" s="1"/>
  <c r="B4" i="2"/>
  <c r="J4" i="2" s="1"/>
  <c r="L3" i="2"/>
  <c r="K4" i="2" s="1"/>
  <c r="R5" i="3" s="1"/>
  <c r="M4" i="3"/>
  <c r="M5" i="3"/>
  <c r="C6" i="3"/>
  <c r="J6" i="3" s="1"/>
  <c r="B7" i="3" s="1"/>
  <c r="F5" i="3"/>
  <c r="L4" i="3"/>
  <c r="K5" i="3" s="1"/>
  <c r="Q6" i="3" s="1"/>
  <c r="L3" i="3"/>
  <c r="K4" i="3" s="1"/>
  <c r="Q5" i="3" s="1"/>
  <c r="A8" i="3"/>
  <c r="M4" i="2"/>
  <c r="E5" i="2"/>
  <c r="C9" i="2"/>
  <c r="H8" i="2"/>
  <c r="C7" i="3" l="1"/>
  <c r="M6" i="3"/>
  <c r="F6" i="3"/>
  <c r="L5" i="3"/>
  <c r="K6" i="3" s="1"/>
  <c r="Q7" i="3" s="1"/>
  <c r="A9" i="3"/>
  <c r="B5" i="2"/>
  <c r="J5" i="2" s="1"/>
  <c r="L4" i="2"/>
  <c r="K5" i="2" s="1"/>
  <c r="R6" i="3" s="1"/>
  <c r="E6" i="2"/>
  <c r="M5" i="2"/>
  <c r="C10" i="2"/>
  <c r="H9" i="2"/>
  <c r="F7" i="3" l="1"/>
  <c r="L6" i="3"/>
  <c r="K7" i="3" s="1"/>
  <c r="Q8" i="3" s="1"/>
  <c r="M7" i="3"/>
  <c r="C8" i="3"/>
  <c r="J7" i="3"/>
  <c r="B8" i="3" s="1"/>
  <c r="J8" i="3" s="1"/>
  <c r="B9" i="3" s="1"/>
  <c r="A10" i="3"/>
  <c r="E7" i="2"/>
  <c r="M6" i="2"/>
  <c r="L5" i="2"/>
  <c r="K6" i="2" s="1"/>
  <c r="R7" i="3" s="1"/>
  <c r="B6" i="2"/>
  <c r="J6" i="2" s="1"/>
  <c r="C11" i="2"/>
  <c r="H10" i="2"/>
  <c r="M8" i="3" l="1"/>
  <c r="C9" i="3"/>
  <c r="F8" i="3"/>
  <c r="L7" i="3"/>
  <c r="K8" i="3" s="1"/>
  <c r="Q9" i="3" s="1"/>
  <c r="A11" i="3"/>
  <c r="B7" i="2"/>
  <c r="J7" i="2" s="1"/>
  <c r="L6" i="2"/>
  <c r="K7" i="2" s="1"/>
  <c r="R8" i="3" s="1"/>
  <c r="E8" i="2"/>
  <c r="M7" i="2"/>
  <c r="C12" i="2"/>
  <c r="H11" i="2"/>
  <c r="F9" i="3" l="1"/>
  <c r="L8" i="3"/>
  <c r="K9" i="3" s="1"/>
  <c r="Q10" i="3" s="1"/>
  <c r="M9" i="3"/>
  <c r="C10" i="3"/>
  <c r="J9" i="3"/>
  <c r="B10" i="3" s="1"/>
  <c r="J10" i="3" s="1"/>
  <c r="B11" i="3" s="1"/>
  <c r="A12" i="3"/>
  <c r="E9" i="2"/>
  <c r="M8" i="2"/>
  <c r="B8" i="2"/>
  <c r="J8" i="2" s="1"/>
  <c r="L7" i="2"/>
  <c r="K8" i="2" s="1"/>
  <c r="R9" i="3" s="1"/>
  <c r="H12" i="2"/>
  <c r="C13" i="2"/>
  <c r="M10" i="3" l="1"/>
  <c r="C11" i="3"/>
  <c r="F10" i="3"/>
  <c r="L9" i="3"/>
  <c r="K10" i="3" s="1"/>
  <c r="Q11" i="3" s="1"/>
  <c r="A13" i="3"/>
  <c r="B9" i="2"/>
  <c r="J9" i="2" s="1"/>
  <c r="L8" i="2"/>
  <c r="K9" i="2" s="1"/>
  <c r="R10" i="3" s="1"/>
  <c r="E10" i="2"/>
  <c r="M9" i="2"/>
  <c r="C14" i="2"/>
  <c r="H13" i="2"/>
  <c r="C12" i="3" l="1"/>
  <c r="M11" i="3"/>
  <c r="F11" i="3"/>
  <c r="L10" i="3"/>
  <c r="K11" i="3" s="1"/>
  <c r="Q12" i="3" s="1"/>
  <c r="J11" i="3"/>
  <c r="B12" i="3" s="1"/>
  <c r="J12" i="3" s="1"/>
  <c r="B13" i="3" s="1"/>
  <c r="A14" i="3"/>
  <c r="E11" i="2"/>
  <c r="M10" i="2"/>
  <c r="L9" i="2"/>
  <c r="K10" i="2" s="1"/>
  <c r="R11" i="3" s="1"/>
  <c r="B10" i="2"/>
  <c r="J10" i="2" s="1"/>
  <c r="C15" i="2"/>
  <c r="H14" i="2"/>
  <c r="F12" i="3" l="1"/>
  <c r="L11" i="3"/>
  <c r="K12" i="3" s="1"/>
  <c r="Q13" i="3" s="1"/>
  <c r="M12" i="3"/>
  <c r="C13" i="3"/>
  <c r="A15" i="3"/>
  <c r="B11" i="2"/>
  <c r="J11" i="2" s="1"/>
  <c r="L10" i="2"/>
  <c r="K11" i="2" s="1"/>
  <c r="R12" i="3" s="1"/>
  <c r="E12" i="2"/>
  <c r="M11" i="2"/>
  <c r="C16" i="2"/>
  <c r="H15" i="2"/>
  <c r="C14" i="3" l="1"/>
  <c r="M13" i="3"/>
  <c r="F13" i="3"/>
  <c r="L12" i="3"/>
  <c r="K13" i="3" s="1"/>
  <c r="Q14" i="3" s="1"/>
  <c r="J13" i="3"/>
  <c r="B14" i="3" s="1"/>
  <c r="A16" i="3"/>
  <c r="E13" i="2"/>
  <c r="M12" i="2"/>
  <c r="B12" i="2"/>
  <c r="J12" i="2" s="1"/>
  <c r="L11" i="2"/>
  <c r="K12" i="2" s="1"/>
  <c r="R13" i="3" s="1"/>
  <c r="C17" i="2"/>
  <c r="H16" i="2"/>
  <c r="J14" i="3" l="1"/>
  <c r="B15" i="3" s="1"/>
  <c r="F14" i="3"/>
  <c r="L13" i="3"/>
  <c r="K14" i="3" s="1"/>
  <c r="Q15" i="3" s="1"/>
  <c r="C15" i="3"/>
  <c r="M14" i="3"/>
  <c r="A17" i="3"/>
  <c r="B13" i="2"/>
  <c r="J13" i="2" s="1"/>
  <c r="L12" i="2"/>
  <c r="K13" i="2" s="1"/>
  <c r="R14" i="3" s="1"/>
  <c r="E14" i="2"/>
  <c r="M13" i="2"/>
  <c r="C18" i="2"/>
  <c r="H17" i="2"/>
  <c r="F15" i="3" l="1"/>
  <c r="L14" i="3"/>
  <c r="K15" i="3" s="1"/>
  <c r="Q16" i="3" s="1"/>
  <c r="C16" i="3"/>
  <c r="M15" i="3"/>
  <c r="J15" i="3"/>
  <c r="B16" i="3" s="1"/>
  <c r="J16" i="3" s="1"/>
  <c r="B17" i="3" s="1"/>
  <c r="A18" i="3"/>
  <c r="E15" i="2"/>
  <c r="M14" i="2"/>
  <c r="B14" i="2"/>
  <c r="J14" i="2" s="1"/>
  <c r="L13" i="2"/>
  <c r="K14" i="2" s="1"/>
  <c r="R15" i="3" s="1"/>
  <c r="H18" i="2"/>
  <c r="C19" i="2"/>
  <c r="M16" i="3" l="1"/>
  <c r="C17" i="3"/>
  <c r="J17" i="3" s="1"/>
  <c r="B18" i="3" s="1"/>
  <c r="F16" i="3"/>
  <c r="L15" i="3"/>
  <c r="K16" i="3" s="1"/>
  <c r="Q17" i="3" s="1"/>
  <c r="A19" i="3"/>
  <c r="L14" i="2"/>
  <c r="K15" i="2" s="1"/>
  <c r="R16" i="3" s="1"/>
  <c r="B15" i="2"/>
  <c r="J15" i="2" s="1"/>
  <c r="E16" i="2"/>
  <c r="M15" i="2"/>
  <c r="C20" i="2"/>
  <c r="H19" i="2"/>
  <c r="F17" i="3" l="1"/>
  <c r="L16" i="3"/>
  <c r="K17" i="3" s="1"/>
  <c r="Q18" i="3" s="1"/>
  <c r="C18" i="3"/>
  <c r="J18" i="3" s="1"/>
  <c r="B19" i="3" s="1"/>
  <c r="M17" i="3"/>
  <c r="A20" i="3"/>
  <c r="B16" i="2"/>
  <c r="J16" i="2" s="1"/>
  <c r="L15" i="2"/>
  <c r="K16" i="2" s="1"/>
  <c r="R17" i="3" s="1"/>
  <c r="E17" i="2"/>
  <c r="M16" i="2"/>
  <c r="C21" i="2"/>
  <c r="H20" i="2"/>
  <c r="M18" i="3" l="1"/>
  <c r="C19" i="3"/>
  <c r="F18" i="3"/>
  <c r="L17" i="3"/>
  <c r="K18" i="3" s="1"/>
  <c r="Q19" i="3" s="1"/>
  <c r="A21" i="3"/>
  <c r="E18" i="2"/>
  <c r="M17" i="2"/>
  <c r="L16" i="2"/>
  <c r="K17" i="2" s="1"/>
  <c r="R18" i="3" s="1"/>
  <c r="B17" i="2"/>
  <c r="J17" i="2" s="1"/>
  <c r="H21" i="2"/>
  <c r="C22" i="2"/>
  <c r="F19" i="3" l="1"/>
  <c r="L18" i="3"/>
  <c r="K19" i="3" s="1"/>
  <c r="Q20" i="3" s="1"/>
  <c r="C20" i="3"/>
  <c r="M19" i="3"/>
  <c r="J19" i="3"/>
  <c r="B20" i="3" s="1"/>
  <c r="J20" i="3" s="1"/>
  <c r="B21" i="3" s="1"/>
  <c r="A22" i="3"/>
  <c r="B18" i="2"/>
  <c r="J18" i="2" s="1"/>
  <c r="L17" i="2"/>
  <c r="K18" i="2" s="1"/>
  <c r="R19" i="3" s="1"/>
  <c r="E19" i="2"/>
  <c r="M18" i="2"/>
  <c r="C23" i="2"/>
  <c r="H22" i="2"/>
  <c r="M20" i="3" l="1"/>
  <c r="C21" i="3"/>
  <c r="F20" i="3"/>
  <c r="L19" i="3"/>
  <c r="K20" i="3" s="1"/>
  <c r="Q21" i="3" s="1"/>
  <c r="A23" i="3"/>
  <c r="E20" i="2"/>
  <c r="M19" i="2"/>
  <c r="L18" i="2"/>
  <c r="K19" i="2" s="1"/>
  <c r="R20" i="3" s="1"/>
  <c r="B19" i="2"/>
  <c r="J19" i="2" s="1"/>
  <c r="H23" i="2"/>
  <c r="C24" i="2"/>
  <c r="F21" i="3" l="1"/>
  <c r="L20" i="3"/>
  <c r="K21" i="3" s="1"/>
  <c r="Q22" i="3" s="1"/>
  <c r="M21" i="3"/>
  <c r="C22" i="3"/>
  <c r="J21" i="3"/>
  <c r="B22" i="3" s="1"/>
  <c r="A24" i="3"/>
  <c r="E21" i="2"/>
  <c r="M20" i="2"/>
  <c r="B20" i="2"/>
  <c r="J20" i="2" s="1"/>
  <c r="L19" i="2"/>
  <c r="K20" i="2" s="1"/>
  <c r="R21" i="3" s="1"/>
  <c r="C25" i="2"/>
  <c r="H24" i="2"/>
  <c r="M22" i="3" l="1"/>
  <c r="C23" i="3"/>
  <c r="J22" i="3"/>
  <c r="B23" i="3" s="1"/>
  <c r="J23" i="3" s="1"/>
  <c r="B24" i="3" s="1"/>
  <c r="F22" i="3"/>
  <c r="L21" i="3"/>
  <c r="K22" i="3" s="1"/>
  <c r="Q23" i="3" s="1"/>
  <c r="A25" i="3"/>
  <c r="L20" i="2"/>
  <c r="K21" i="2" s="1"/>
  <c r="R22" i="3" s="1"/>
  <c r="B21" i="2"/>
  <c r="J21" i="2" s="1"/>
  <c r="E22" i="2"/>
  <c r="M21" i="2"/>
  <c r="H25" i="2"/>
  <c r="C26" i="2"/>
  <c r="F23" i="3" l="1"/>
  <c r="L22" i="3"/>
  <c r="K23" i="3" s="1"/>
  <c r="Q24" i="3" s="1"/>
  <c r="M23" i="3"/>
  <c r="C24" i="3"/>
  <c r="A26" i="3"/>
  <c r="B22" i="2"/>
  <c r="J22" i="2" s="1"/>
  <c r="L21" i="2"/>
  <c r="K22" i="2" s="1"/>
  <c r="R23" i="3" s="1"/>
  <c r="E23" i="2"/>
  <c r="M22" i="2"/>
  <c r="C27" i="2"/>
  <c r="H26" i="2"/>
  <c r="C25" i="3" l="1"/>
  <c r="M24" i="3"/>
  <c r="J24" i="3"/>
  <c r="B25" i="3" s="1"/>
  <c r="F24" i="3"/>
  <c r="L23" i="3"/>
  <c r="K24" i="3" s="1"/>
  <c r="Q25" i="3" s="1"/>
  <c r="A27" i="3"/>
  <c r="E24" i="2"/>
  <c r="M23" i="2"/>
  <c r="B23" i="2"/>
  <c r="J23" i="2" s="1"/>
  <c r="L22" i="2"/>
  <c r="K23" i="2" s="1"/>
  <c r="R24" i="3" s="1"/>
  <c r="H27" i="2"/>
  <c r="C28" i="2"/>
  <c r="J25" i="3" l="1"/>
  <c r="B26" i="3" s="1"/>
  <c r="F25" i="3"/>
  <c r="L24" i="3"/>
  <c r="K25" i="3" s="1"/>
  <c r="Q26" i="3" s="1"/>
  <c r="M25" i="3"/>
  <c r="C26" i="3"/>
  <c r="J26" i="3" s="1"/>
  <c r="B27" i="3" s="1"/>
  <c r="A28" i="3"/>
  <c r="L23" i="2"/>
  <c r="K24" i="2" s="1"/>
  <c r="R25" i="3" s="1"/>
  <c r="B24" i="2"/>
  <c r="J24" i="2" s="1"/>
  <c r="E25" i="2"/>
  <c r="M24" i="2"/>
  <c r="H28" i="2"/>
  <c r="C27" i="3" l="1"/>
  <c r="M26" i="3"/>
  <c r="F26" i="3"/>
  <c r="L25" i="3"/>
  <c r="K26" i="3" s="1"/>
  <c r="Q27" i="3" s="1"/>
  <c r="A29" i="3"/>
  <c r="E26" i="2"/>
  <c r="M25" i="2"/>
  <c r="B25" i="2"/>
  <c r="J25" i="2" s="1"/>
  <c r="L24" i="2"/>
  <c r="K25" i="2" s="1"/>
  <c r="R26" i="3" s="1"/>
  <c r="F27" i="3" l="1"/>
  <c r="L26" i="3"/>
  <c r="K27" i="3" s="1"/>
  <c r="Q28" i="3" s="1"/>
  <c r="M27" i="3"/>
  <c r="C28" i="3"/>
  <c r="J27" i="3"/>
  <c r="B28" i="3" s="1"/>
  <c r="A30" i="3"/>
  <c r="L25" i="2"/>
  <c r="K26" i="2" s="1"/>
  <c r="R27" i="3" s="1"/>
  <c r="B26" i="2"/>
  <c r="J26" i="2" s="1"/>
  <c r="E27" i="2"/>
  <c r="M26" i="2"/>
  <c r="C29" i="3" l="1"/>
  <c r="M28" i="3"/>
  <c r="J28" i="3"/>
  <c r="B29" i="3" s="1"/>
  <c r="J29" i="3" s="1"/>
  <c r="B30" i="3" s="1"/>
  <c r="F28" i="3"/>
  <c r="L27" i="3"/>
  <c r="K28" i="3" s="1"/>
  <c r="Q29" i="3" s="1"/>
  <c r="B27" i="2"/>
  <c r="J27" i="2" s="1"/>
  <c r="L26" i="2"/>
  <c r="K27" i="2" s="1"/>
  <c r="R28" i="3" s="1"/>
  <c r="E28" i="2"/>
  <c r="M28" i="2" s="1"/>
  <c r="M27" i="2"/>
  <c r="F29" i="3" l="1"/>
  <c r="L28" i="3"/>
  <c r="K29" i="3" s="1"/>
  <c r="M29" i="3"/>
  <c r="C30" i="3"/>
  <c r="M30" i="3" s="1"/>
  <c r="L27" i="2"/>
  <c r="K28" i="2" s="1"/>
  <c r="R29" i="3" s="1"/>
  <c r="B28" i="2"/>
  <c r="J28" i="2" s="1"/>
  <c r="L28" i="2" s="1"/>
  <c r="J30" i="3" l="1"/>
  <c r="F30" i="3"/>
  <c r="L30" i="3" s="1"/>
  <c r="L29" i="3"/>
  <c r="K30" i="3" s="1"/>
</calcChain>
</file>

<file path=xl/sharedStrings.xml><?xml version="1.0" encoding="utf-8"?>
<sst xmlns="http://schemas.openxmlformats.org/spreadsheetml/2006/main" count="31" uniqueCount="24">
  <si>
    <t>time</t>
  </si>
  <si>
    <t>K</t>
  </si>
  <si>
    <t>L</t>
  </si>
  <si>
    <t>n</t>
  </si>
  <si>
    <t>s</t>
  </si>
  <si>
    <t>d</t>
  </si>
  <si>
    <t>Y</t>
  </si>
  <si>
    <t>Y/L</t>
  </si>
  <si>
    <t>Term 1</t>
  </si>
  <si>
    <t>Term 2</t>
  </si>
  <si>
    <t>Alpha</t>
  </si>
  <si>
    <t>1-Alpha</t>
  </si>
  <si>
    <t>Generic Growth Model Simulation</t>
  </si>
  <si>
    <t>Technology</t>
  </si>
  <si>
    <t>Y/L Tech</t>
  </si>
  <si>
    <t>Y/L No Tech</t>
  </si>
  <si>
    <t>Comparing the Two Models</t>
  </si>
  <si>
    <t>n (Pop Growth Rate)</t>
  </si>
  <si>
    <t>s (Savings Rate</t>
  </si>
  <si>
    <t>d (Depreciation Rate)</t>
  </si>
  <si>
    <t>Y (Total Production)</t>
  </si>
  <si>
    <t>Y/L (Production per Capita)</t>
  </si>
  <si>
    <t>Term 1 (Equation *1 Numerator)</t>
  </si>
  <si>
    <t>Term 2 (Equation *1 Denominator)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</si>
</sst>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0" fillId="0" borderId="2" xfId="0" applyBorder="1"/>
    <xf numFmtId="0" fontId="1" fillId="0" borderId="4" xfId="0" applyFont="1" applyBorder="1"/>
    <xf numFmtId="0" fontId="1" fillId="0" borderId="5" xfId="0" applyFont="1" applyBorder="1"/>
    <xf numFmtId="0" fontId="1" fillId="3" borderId="2" xfId="0" applyFont="1" applyFill="1" applyBorder="1"/>
    <xf numFmtId="0" fontId="0" fillId="3" borderId="0" xfId="0" applyFill="1"/>
    <xf numFmtId="0" fontId="0" fillId="4" borderId="0" xfId="0" applyFill="1"/>
    <xf numFmtId="0" fontId="0" fillId="4" borderId="0" xfId="0" applyNumberFormat="1" applyFill="1"/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'Simulation 1'!$K$2</c:f>
              <c:strCache>
                <c:ptCount val="1"/>
                <c:pt idx="0">
                  <c:v>Y/L (Production per Capita)</c:v>
                </c:pt>
              </c:strCache>
            </c:strRef>
          </c:tx>
          <c:spPr>
            <a:ln w="25400" cap="rnd">
              <a:noFill/>
            </a:ln>
            <a:effectLst>
              <a:glow rad="139700">
                <a:schemeClr val="accent4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4">
                    <a:satMod val="175000"/>
                    <a:alpha val="25000"/>
                  </a:schemeClr>
                </a:glow>
              </a:effectLst>
            </c:spPr>
          </c:marker>
          <c:trendline>
            <c:spPr>
              <a:ln w="25400" cap="rnd">
                <a:solidFill>
                  <a:schemeClr val="accent4">
                    <a:alpha val="50000"/>
                  </a:schemeClr>
                </a:solidFill>
              </a:ln>
              <a:effectLst/>
            </c:spPr>
            <c:trendlineType val="poly"/>
            <c:order val="6"/>
            <c:dispRSqr val="0"/>
            <c:dispEq val="0"/>
          </c:trendline>
          <c:xVal>
            <c:numRef>
              <c:f>'Simulation 1'!$A$3:$A$28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xVal>
          <c:yVal>
            <c:numRef>
              <c:f>'Simulation 1'!$K$3:$K$28</c:f>
              <c:numCache>
                <c:formatCode>General</c:formatCode>
                <c:ptCount val="26"/>
                <c:pt idx="1">
                  <c:v>234.77072640077139</c:v>
                </c:pt>
                <c:pt idx="2">
                  <c:v>273.70801573056815</c:v>
                </c:pt>
                <c:pt idx="3">
                  <c:v>316.49140426709084</c:v>
                </c:pt>
                <c:pt idx="4">
                  <c:v>363.27389889216596</c:v>
                </c:pt>
                <c:pt idx="5">
                  <c:v>414.20863844967693</c:v>
                </c:pt>
                <c:pt idx="6">
                  <c:v>469.44928105613332</c:v>
                </c:pt>
                <c:pt idx="7">
                  <c:v>529.15035629740385</c:v>
                </c:pt>
                <c:pt idx="8">
                  <c:v>593.46758833382194</c:v>
                </c:pt>
                <c:pt idx="9">
                  <c:v>662.55819482512902</c:v>
                </c:pt>
                <c:pt idx="10">
                  <c:v>736.58116570972766</c:v>
                </c:pt>
                <c:pt idx="11">
                  <c:v>815.6975251760897</c:v>
                </c:pt>
                <c:pt idx="12">
                  <c:v>900.07057960757652</c:v>
                </c:pt>
                <c:pt idx="13">
                  <c:v>989.86615383438709</c:v>
                </c:pt>
                <c:pt idx="14">
                  <c:v>1085.2528176645192</c:v>
                </c:pt>
                <c:pt idx="15">
                  <c:v>1186.4021043712485</c:v>
                </c:pt>
                <c:pt idx="16">
                  <c:v>1293.4887225739192</c:v>
                </c:pt>
                <c:pt idx="17">
                  <c:v>1406.690762750939</c:v>
                </c:pt>
                <c:pt idx="18">
                  <c:v>1526.1898994603068</c:v>
                </c:pt>
                <c:pt idx="19">
                  <c:v>1652.1715902073233</c:v>
                </c:pt>
                <c:pt idx="20">
                  <c:v>1784.8252717859555</c:v>
                </c:pt>
                <c:pt idx="21">
                  <c:v>1924.3445548255793</c:v>
                </c:pt>
                <c:pt idx="22">
                  <c:v>2070.9274171953325</c:v>
                </c:pt>
                <c:pt idx="23">
                  <c:v>2224.7763968511781</c:v>
                </c:pt>
                <c:pt idx="24">
                  <c:v>2386.0987846541184</c:v>
                </c:pt>
                <c:pt idx="25">
                  <c:v>2555.1068176400631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94-2445-806E-5DD5A8876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5569151"/>
        <c:axId val="1435517679"/>
      </c:scatterChart>
      <c:valAx>
        <c:axId val="14355691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Time Period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5517679"/>
        <c:crosses val="autoZero"/>
        <c:crossBetween val="midCat"/>
      </c:valAx>
      <c:valAx>
        <c:axId val="143551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Y/L (Income Per Capita)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55691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Simulation</a:t>
            </a:r>
            <a:r>
              <a:rPr lang="en-US" baseline="0"/>
              <a:t> Results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'Simulation 2'!$Q$3</c:f>
              <c:strCache>
                <c:ptCount val="1"/>
                <c:pt idx="0">
                  <c:v>Y/L Tech</c:v>
                </c:pt>
              </c:strCache>
            </c:strRef>
          </c:tx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'Simulation 2'!$P$4:$P$29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xVal>
          <c:yVal>
            <c:numRef>
              <c:f>'Simulation 2'!$Q$4:$Q$29</c:f>
              <c:numCache>
                <c:formatCode>General</c:formatCode>
                <c:ptCount val="26"/>
                <c:pt idx="1">
                  <c:v>429.86589596288297</c:v>
                </c:pt>
                <c:pt idx="2">
                  <c:v>509.58554927727198</c:v>
                </c:pt>
                <c:pt idx="3">
                  <c:v>598.00240044597842</c:v>
                </c:pt>
                <c:pt idx="4">
                  <c:v>695.68368486513555</c:v>
                </c:pt>
                <c:pt idx="5">
                  <c:v>803.21749491678793</c:v>
                </c:pt>
                <c:pt idx="6">
                  <c:v>921.21341613564914</c:v>
                </c:pt>
                <c:pt idx="7">
                  <c:v>1050.3031912039244</c:v>
                </c:pt>
                <c:pt idx="8">
                  <c:v>1191.141412097995</c:v>
                </c:pt>
                <c:pt idx="9">
                  <c:v>1344.4062407739493</c:v>
                </c:pt>
                <c:pt idx="10">
                  <c:v>1510.8001588378306</c:v>
                </c:pt>
                <c:pt idx="11">
                  <c:v>1691.0507467020486</c:v>
                </c:pt>
                <c:pt idx="12">
                  <c:v>1885.9114927820606</c:v>
                </c:pt>
                <c:pt idx="13">
                  <c:v>2096.1626333376439</c:v>
                </c:pt>
                <c:pt idx="14">
                  <c:v>2322.6120236116662</c:v>
                </c:pt>
                <c:pt idx="15">
                  <c:v>2566.0960409659456</c:v>
                </c:pt>
                <c:pt idx="16">
                  <c:v>2827.4805207595405</c:v>
                </c:pt>
                <c:pt idx="17">
                  <c:v>3107.6617257595021</c:v>
                </c:pt>
                <c:pt idx="18">
                  <c:v>3407.567349918128</c:v>
                </c:pt>
                <c:pt idx="19">
                  <c:v>3728.1575573943228</c:v>
                </c:pt>
                <c:pt idx="20">
                  <c:v>4070.4260577398481</c:v>
                </c:pt>
                <c:pt idx="21">
                  <c:v>4435.4012182145034</c:v>
                </c:pt>
                <c:pt idx="22">
                  <c:v>4824.1472142373404</c:v>
                </c:pt>
                <c:pt idx="23">
                  <c:v>5237.765219024388</c:v>
                </c:pt>
                <c:pt idx="24">
                  <c:v>5677.3946335069959</c:v>
                </c:pt>
                <c:pt idx="25">
                  <c:v>6144.214357668995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58-C449-95F1-4E01855B5ADB}"/>
            </c:ext>
          </c:extLst>
        </c:ser>
        <c:ser>
          <c:idx val="1"/>
          <c:order val="1"/>
          <c:tx>
            <c:strRef>
              <c:f>'Simulation 2'!$R$3</c:f>
              <c:strCache>
                <c:ptCount val="1"/>
                <c:pt idx="0">
                  <c:v>Y/L No Tech</c:v>
                </c:pt>
              </c:strCache>
            </c:strRef>
          </c:tx>
          <c:spPr>
            <a:ln w="22225" cap="rnd">
              <a:solidFill>
                <a:schemeClr val="accent5"/>
              </a:solidFill>
            </a:ln>
            <a:effectLst>
              <a:glow rad="139700">
                <a:schemeClr val="accent5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xVal>
            <c:numRef>
              <c:f>'Simulation 2'!$P$4:$P$29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xVal>
          <c:yVal>
            <c:numRef>
              <c:f>'Simulation 2'!$R$4:$R$29</c:f>
              <c:numCache>
                <c:formatCode>General</c:formatCode>
                <c:ptCount val="26"/>
                <c:pt idx="1">
                  <c:v>234.77072640077139</c:v>
                </c:pt>
                <c:pt idx="2">
                  <c:v>273.70801573056815</c:v>
                </c:pt>
                <c:pt idx="3">
                  <c:v>316.49140426709084</c:v>
                </c:pt>
                <c:pt idx="4">
                  <c:v>363.27389889216596</c:v>
                </c:pt>
                <c:pt idx="5">
                  <c:v>414.20863844967693</c:v>
                </c:pt>
                <c:pt idx="6">
                  <c:v>469.44928105613332</c:v>
                </c:pt>
                <c:pt idx="7">
                  <c:v>529.15035629740385</c:v>
                </c:pt>
                <c:pt idx="8">
                  <c:v>593.46758833382194</c:v>
                </c:pt>
                <c:pt idx="9">
                  <c:v>662.55819482512902</c:v>
                </c:pt>
                <c:pt idx="10">
                  <c:v>736.58116570972766</c:v>
                </c:pt>
                <c:pt idx="11">
                  <c:v>815.6975251760897</c:v>
                </c:pt>
                <c:pt idx="12">
                  <c:v>900.07057960757652</c:v>
                </c:pt>
                <c:pt idx="13">
                  <c:v>989.86615383438709</c:v>
                </c:pt>
                <c:pt idx="14">
                  <c:v>1085.2528176645192</c:v>
                </c:pt>
                <c:pt idx="15">
                  <c:v>1186.4021043712485</c:v>
                </c:pt>
                <c:pt idx="16">
                  <c:v>1293.4887225739192</c:v>
                </c:pt>
                <c:pt idx="17">
                  <c:v>1406.690762750939</c:v>
                </c:pt>
                <c:pt idx="18">
                  <c:v>1526.1898994603068</c:v>
                </c:pt>
                <c:pt idx="19">
                  <c:v>1652.1715902073233</c:v>
                </c:pt>
                <c:pt idx="20">
                  <c:v>1784.8252717859555</c:v>
                </c:pt>
                <c:pt idx="21">
                  <c:v>1924.3445548255793</c:v>
                </c:pt>
                <c:pt idx="22">
                  <c:v>2070.9274171953325</c:v>
                </c:pt>
                <c:pt idx="23">
                  <c:v>2224.7763968511781</c:v>
                </c:pt>
                <c:pt idx="24">
                  <c:v>2386.0987846541184</c:v>
                </c:pt>
                <c:pt idx="25">
                  <c:v>2555.1068176400631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258-C449-95F1-4E01855B5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323744"/>
        <c:axId val="1354782495"/>
      </c:scatterChart>
      <c:valAx>
        <c:axId val="28132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782495"/>
        <c:crosses val="autoZero"/>
        <c:crossBetween val="midCat"/>
      </c:valAx>
      <c:valAx>
        <c:axId val="1354782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Y/L (Per Capita GDP)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1323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120650</xdr:colOff>
      <xdr:row>1</xdr:row>
      <xdr:rowOff>127000</xdr:rowOff>
    </xdr:from>
    <xdr:to>
      <xdr:col>27</xdr:col>
      <xdr:colOff>368300</xdr:colOff>
      <xdr:row>34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2B8AAC-DD84-B847-9C07-262D624B3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107950</xdr:colOff>
      <xdr:row>2</xdr:row>
      <xdr:rowOff>25400</xdr:rowOff>
    </xdr:from>
    <xdr:to>
      <xdr:col>26</xdr:col>
      <xdr:colOff>304800</xdr:colOff>
      <xdr:row>29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CC12D54-0446-BC41-9708-8D25BAD3A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8506B-7B87-A54D-A71B-850567270AA2}">
  <dimension ref="A1:M28"/>
  <sheetViews>
    <sheetView topLeftCell="D1" workbookViewId="0">
      <pane ySplit="2" topLeftCell="A3" activePane="bottomLeft" state="frozen"/>
      <selection pane="bottomLeft" activeCell="H4" sqref="H4"/>
    </sheetView>
  </sheetViews>
  <sheetFormatPr baseColWidth="10" defaultRowHeight="16" x14ac:dyDescent="0.2"/>
  <cols>
    <col min="6" max="6" width="4.83203125" customWidth="1"/>
    <col min="7" max="13" width="18" customWidth="1"/>
  </cols>
  <sheetData>
    <row r="1" spans="1:13" s="2" customFormat="1" ht="31" customHeight="1" thickBot="1" x14ac:dyDescent="0.35">
      <c r="A1" s="1" t="s">
        <v>12</v>
      </c>
    </row>
    <row r="2" spans="1:13" x14ac:dyDescent="0.2">
      <c r="A2" s="3" t="s">
        <v>0</v>
      </c>
      <c r="B2" s="3" t="s">
        <v>1</v>
      </c>
      <c r="C2" s="3" t="s">
        <v>2</v>
      </c>
      <c r="D2" s="3" t="s">
        <v>10</v>
      </c>
      <c r="E2" s="3" t="s">
        <v>11</v>
      </c>
      <c r="F2" s="4"/>
      <c r="G2" s="3" t="s">
        <v>17</v>
      </c>
      <c r="H2" s="3" t="s">
        <v>18</v>
      </c>
      <c r="I2" s="3" t="s">
        <v>19</v>
      </c>
      <c r="J2" s="3" t="s">
        <v>20</v>
      </c>
      <c r="K2" s="3" t="s">
        <v>21</v>
      </c>
      <c r="L2" s="3" t="s">
        <v>22</v>
      </c>
      <c r="M2" s="3" t="s">
        <v>23</v>
      </c>
    </row>
    <row r="3" spans="1:13" x14ac:dyDescent="0.2">
      <c r="A3" s="11">
        <v>1</v>
      </c>
      <c r="B3" s="9">
        <v>100000</v>
      </c>
      <c r="C3" s="10">
        <v>10000</v>
      </c>
      <c r="D3" s="9">
        <v>0.7</v>
      </c>
      <c r="E3" s="11">
        <f>1-D3</f>
        <v>0.30000000000000004</v>
      </c>
      <c r="F3" s="11"/>
      <c r="G3" s="9">
        <v>7.0000000000000007E-2</v>
      </c>
      <c r="H3" s="9">
        <v>0.6</v>
      </c>
      <c r="I3" s="9">
        <v>2E-3</v>
      </c>
      <c r="J3" s="11">
        <f>B3^D3*C3^E3</f>
        <v>50118.723362727273</v>
      </c>
      <c r="L3">
        <f>(H3*J3+B3*(1-I3))^D3</f>
        <v>3797.1615713736837</v>
      </c>
      <c r="M3">
        <f>(C3*(1+G3))^E3</f>
        <v>16.173914139924079</v>
      </c>
    </row>
    <row r="4" spans="1:13" x14ac:dyDescent="0.2">
      <c r="A4">
        <f>A3+1</f>
        <v>2</v>
      </c>
      <c r="B4">
        <f>J3*H3-B3*I3+B3</f>
        <v>129871.23401763637</v>
      </c>
      <c r="C4">
        <f>C3*(1+G3)</f>
        <v>10700</v>
      </c>
      <c r="D4">
        <f>D3</f>
        <v>0.7</v>
      </c>
      <c r="E4">
        <f>E3</f>
        <v>0.30000000000000004</v>
      </c>
      <c r="G4">
        <f>G3</f>
        <v>7.0000000000000007E-2</v>
      </c>
      <c r="H4">
        <f>H3</f>
        <v>0.6</v>
      </c>
      <c r="I4">
        <f>I3</f>
        <v>2E-3</v>
      </c>
      <c r="J4">
        <f>B4^D4*C4^E4</f>
        <v>61414.965230817157</v>
      </c>
      <c r="K4">
        <f>L3/M3</f>
        <v>234.77072640077139</v>
      </c>
      <c r="L4">
        <f>(H4*J4+B4*(1-I4))^D4</f>
        <v>4517.704107001141</v>
      </c>
      <c r="M4">
        <f>(C4*(1+G4))^E4</f>
        <v>16.505560112818415</v>
      </c>
    </row>
    <row r="5" spans="1:13" x14ac:dyDescent="0.2">
      <c r="A5">
        <f t="shared" ref="A5:A28" si="0">A4+1</f>
        <v>3</v>
      </c>
      <c r="B5">
        <f t="shared" ref="B5:B28" si="1">J4*H4-B4*I4+B4</f>
        <v>166460.47068809139</v>
      </c>
      <c r="C5">
        <f t="shared" ref="C5:C28" si="2">C4*(1+G4)</f>
        <v>11449</v>
      </c>
      <c r="D5">
        <f t="shared" ref="D5:D28" si="3">D4</f>
        <v>0.7</v>
      </c>
      <c r="E5">
        <f t="shared" ref="E5:E28" si="4">E4</f>
        <v>0.30000000000000004</v>
      </c>
      <c r="G5">
        <f t="shared" ref="G5:G28" si="5">G4</f>
        <v>7.0000000000000007E-2</v>
      </c>
      <c r="H5">
        <f t="shared" ref="H5:H28" si="6">H4</f>
        <v>0.6</v>
      </c>
      <c r="I5">
        <f t="shared" ref="I5:I28" si="7">I4</f>
        <v>2E-3</v>
      </c>
      <c r="J5">
        <f t="shared" ref="J5:J28" si="8">B5^D5*C5^E5</f>
        <v>74567.236710033976</v>
      </c>
      <c r="K5">
        <f t="shared" ref="K5:K28" si="9">L4/M4</f>
        <v>273.70801573056815</v>
      </c>
      <c r="L5">
        <f t="shared" ref="L5:L28" si="10">(H5*J5+B5*(1-I5))^D5</f>
        <v>5330.9832654744669</v>
      </c>
      <c r="M5">
        <f t="shared" ref="M5:M28" si="11">(C5*(1+G5))^E5</f>
        <v>16.844006483587108</v>
      </c>
    </row>
    <row r="6" spans="1:13" x14ac:dyDescent="0.2">
      <c r="A6">
        <f t="shared" si="0"/>
        <v>4</v>
      </c>
      <c r="B6">
        <f t="shared" si="1"/>
        <v>210867.89177273557</v>
      </c>
      <c r="C6">
        <f t="shared" si="2"/>
        <v>12250.43</v>
      </c>
      <c r="D6">
        <f t="shared" si="3"/>
        <v>0.7</v>
      </c>
      <c r="E6">
        <f t="shared" si="4"/>
        <v>0.30000000000000004</v>
      </c>
      <c r="G6">
        <f t="shared" si="5"/>
        <v>7.0000000000000007E-2</v>
      </c>
      <c r="H6">
        <f t="shared" si="6"/>
        <v>0.6</v>
      </c>
      <c r="I6">
        <f t="shared" si="7"/>
        <v>2E-3</v>
      </c>
      <c r="J6">
        <f t="shared" si="8"/>
        <v>89795.116687546295</v>
      </c>
      <c r="K6">
        <f t="shared" si="9"/>
        <v>316.49140426709084</v>
      </c>
      <c r="L6">
        <f t="shared" si="10"/>
        <v>6244.4577036581904</v>
      </c>
      <c r="M6">
        <f t="shared" si="11"/>
        <v>17.189392694331151</v>
      </c>
    </row>
    <row r="7" spans="1:13" x14ac:dyDescent="0.2">
      <c r="A7">
        <f t="shared" si="0"/>
        <v>5</v>
      </c>
      <c r="B7">
        <f t="shared" si="1"/>
        <v>264323.22600171785</v>
      </c>
      <c r="C7">
        <f t="shared" si="2"/>
        <v>13107.9601</v>
      </c>
      <c r="D7">
        <f t="shared" si="3"/>
        <v>0.7</v>
      </c>
      <c r="E7">
        <f t="shared" si="4"/>
        <v>0.30000000000000004</v>
      </c>
      <c r="G7">
        <f t="shared" si="5"/>
        <v>7.0000000000000007E-2</v>
      </c>
      <c r="H7">
        <f t="shared" si="6"/>
        <v>0.6</v>
      </c>
      <c r="I7">
        <f t="shared" si="7"/>
        <v>2E-3</v>
      </c>
      <c r="J7">
        <f t="shared" si="8"/>
        <v>107338.43563132198</v>
      </c>
      <c r="K7">
        <f t="shared" si="9"/>
        <v>363.27389889216596</v>
      </c>
      <c r="L7">
        <f t="shared" si="10"/>
        <v>7265.9903799071781</v>
      </c>
      <c r="M7">
        <f t="shared" si="11"/>
        <v>17.541861046410645</v>
      </c>
    </row>
    <row r="8" spans="1:13" x14ac:dyDescent="0.2">
      <c r="A8">
        <f t="shared" si="0"/>
        <v>6</v>
      </c>
      <c r="B8">
        <f t="shared" si="1"/>
        <v>328197.64092850761</v>
      </c>
      <c r="C8">
        <f t="shared" si="2"/>
        <v>14025.517307000002</v>
      </c>
      <c r="D8">
        <f t="shared" si="3"/>
        <v>0.7</v>
      </c>
      <c r="E8">
        <f t="shared" si="4"/>
        <v>0.30000000000000004</v>
      </c>
      <c r="G8">
        <f t="shared" si="5"/>
        <v>7.0000000000000007E-2</v>
      </c>
      <c r="H8">
        <f t="shared" si="6"/>
        <v>0.6</v>
      </c>
      <c r="I8">
        <f t="shared" si="7"/>
        <v>2E-3</v>
      </c>
      <c r="J8">
        <f t="shared" si="8"/>
        <v>127458.99360888821</v>
      </c>
      <c r="K8">
        <f t="shared" si="9"/>
        <v>414.20863844967693</v>
      </c>
      <c r="L8">
        <f t="shared" si="10"/>
        <v>8403.872950332805</v>
      </c>
      <c r="M8">
        <f t="shared" si="11"/>
        <v>17.901556759073898</v>
      </c>
    </row>
    <row r="9" spans="1:13" x14ac:dyDescent="0.2">
      <c r="A9">
        <f t="shared" si="0"/>
        <v>7</v>
      </c>
      <c r="B9">
        <f t="shared" si="1"/>
        <v>404016.64181198354</v>
      </c>
      <c r="C9">
        <f t="shared" si="2"/>
        <v>15007.303518490004</v>
      </c>
      <c r="D9">
        <f t="shared" si="3"/>
        <v>0.7</v>
      </c>
      <c r="E9">
        <f t="shared" si="4"/>
        <v>0.30000000000000004</v>
      </c>
      <c r="G9">
        <f t="shared" si="5"/>
        <v>7.0000000000000007E-2</v>
      </c>
      <c r="H9">
        <f t="shared" si="6"/>
        <v>0.6</v>
      </c>
      <c r="I9">
        <f t="shared" si="7"/>
        <v>2E-3</v>
      </c>
      <c r="J9">
        <f t="shared" si="8"/>
        <v>150442.40861642853</v>
      </c>
      <c r="K9">
        <f t="shared" si="9"/>
        <v>469.44928105613332</v>
      </c>
      <c r="L9">
        <f t="shared" si="10"/>
        <v>9666.8510307628258</v>
      </c>
      <c r="M9">
        <f t="shared" si="11"/>
        <v>18.268628029288646</v>
      </c>
    </row>
    <row r="10" spans="1:13" x14ac:dyDescent="0.2">
      <c r="A10">
        <f t="shared" si="0"/>
        <v>8</v>
      </c>
      <c r="B10">
        <f t="shared" si="1"/>
        <v>493474.05369821668</v>
      </c>
      <c r="C10">
        <f t="shared" si="2"/>
        <v>16057.814764784305</v>
      </c>
      <c r="D10">
        <f t="shared" si="3"/>
        <v>0.7</v>
      </c>
      <c r="E10">
        <f t="shared" si="4"/>
        <v>0.30000000000000004</v>
      </c>
      <c r="G10">
        <f t="shared" si="5"/>
        <v>7.0000000000000007E-2</v>
      </c>
      <c r="H10">
        <f t="shared" si="6"/>
        <v>0.6</v>
      </c>
      <c r="I10">
        <f t="shared" si="7"/>
        <v>2E-3</v>
      </c>
      <c r="J10">
        <f t="shared" si="8"/>
        <v>176600.10569555161</v>
      </c>
      <c r="K10">
        <f t="shared" si="9"/>
        <v>529.15035629740385</v>
      </c>
      <c r="L10">
        <f t="shared" si="10"/>
        <v>11064.150428056346</v>
      </c>
      <c r="M10">
        <f t="shared" si="11"/>
        <v>18.643226092800248</v>
      </c>
    </row>
    <row r="11" spans="1:13" x14ac:dyDescent="0.2">
      <c r="A11">
        <f t="shared" si="0"/>
        <v>9</v>
      </c>
      <c r="B11">
        <f t="shared" si="1"/>
        <v>598447.16900815116</v>
      </c>
      <c r="C11">
        <f t="shared" si="2"/>
        <v>17181.861798319209</v>
      </c>
      <c r="D11">
        <f t="shared" si="3"/>
        <v>0.7</v>
      </c>
      <c r="E11">
        <f t="shared" si="4"/>
        <v>0.30000000000000004</v>
      </c>
      <c r="G11">
        <f t="shared" si="5"/>
        <v>7.0000000000000007E-2</v>
      </c>
      <c r="H11">
        <f t="shared" si="6"/>
        <v>0.6</v>
      </c>
      <c r="I11">
        <f t="shared" si="7"/>
        <v>2E-3</v>
      </c>
      <c r="J11">
        <f t="shared" si="8"/>
        <v>206271.45795500709</v>
      </c>
      <c r="K11">
        <f t="shared" si="9"/>
        <v>593.46758833382194</v>
      </c>
      <c r="L11">
        <f t="shared" si="10"/>
        <v>12605.504438220743</v>
      </c>
      <c r="M11">
        <f t="shared" si="11"/>
        <v>19.025505286441671</v>
      </c>
    </row>
    <row r="12" spans="1:13" x14ac:dyDescent="0.2">
      <c r="A12">
        <f t="shared" si="0"/>
        <v>10</v>
      </c>
      <c r="B12">
        <f t="shared" si="1"/>
        <v>721013.14944313909</v>
      </c>
      <c r="C12">
        <f t="shared" si="2"/>
        <v>18384.592124201554</v>
      </c>
      <c r="D12">
        <f t="shared" si="3"/>
        <v>0.7</v>
      </c>
      <c r="E12">
        <f t="shared" si="4"/>
        <v>0.30000000000000004</v>
      </c>
      <c r="G12">
        <f t="shared" si="5"/>
        <v>7.0000000000000007E-2</v>
      </c>
      <c r="H12">
        <f t="shared" si="6"/>
        <v>0.6</v>
      </c>
      <c r="I12">
        <f t="shared" si="7"/>
        <v>2E-3</v>
      </c>
      <c r="J12">
        <f t="shared" si="8"/>
        <v>239826.09132763269</v>
      </c>
      <c r="K12">
        <f t="shared" si="9"/>
        <v>662.55819482512902</v>
      </c>
      <c r="L12">
        <f t="shared" si="10"/>
        <v>14301.182304612481</v>
      </c>
      <c r="M12">
        <f t="shared" si="11"/>
        <v>19.415623111721402</v>
      </c>
    </row>
    <row r="13" spans="1:13" x14ac:dyDescent="0.2">
      <c r="A13">
        <f t="shared" si="0"/>
        <v>11</v>
      </c>
      <c r="B13">
        <f t="shared" si="1"/>
        <v>863466.77794083243</v>
      </c>
      <c r="C13">
        <f t="shared" si="2"/>
        <v>19671.513572895663</v>
      </c>
      <c r="D13">
        <f t="shared" si="3"/>
        <v>0.7</v>
      </c>
      <c r="E13">
        <f t="shared" si="4"/>
        <v>0.30000000000000004</v>
      </c>
      <c r="G13">
        <f t="shared" si="5"/>
        <v>7.0000000000000007E-2</v>
      </c>
      <c r="H13">
        <f t="shared" si="6"/>
        <v>0.6</v>
      </c>
      <c r="I13">
        <f t="shared" si="7"/>
        <v>2E-3</v>
      </c>
      <c r="J13">
        <f t="shared" si="8"/>
        <v>277666.36567837524</v>
      </c>
      <c r="K13">
        <f t="shared" si="9"/>
        <v>736.58116570972766</v>
      </c>
      <c r="L13">
        <f t="shared" si="10"/>
        <v>16162.018926959294</v>
      </c>
      <c r="M13">
        <f t="shared" si="11"/>
        <v>19.813740299715018</v>
      </c>
    </row>
    <row r="14" spans="1:13" x14ac:dyDescent="0.2">
      <c r="A14">
        <f t="shared" si="0"/>
        <v>12</v>
      </c>
      <c r="B14">
        <f t="shared" si="1"/>
        <v>1028339.6637919759</v>
      </c>
      <c r="C14">
        <f t="shared" si="2"/>
        <v>21048.519522998362</v>
      </c>
      <c r="D14">
        <f t="shared" si="3"/>
        <v>0.7</v>
      </c>
      <c r="E14">
        <f t="shared" si="4"/>
        <v>0.30000000000000004</v>
      </c>
      <c r="G14">
        <f t="shared" si="5"/>
        <v>7.0000000000000007E-2</v>
      </c>
      <c r="H14">
        <f t="shared" si="6"/>
        <v>0.6</v>
      </c>
      <c r="I14">
        <f t="shared" si="7"/>
        <v>2E-3</v>
      </c>
      <c r="J14">
        <f t="shared" si="8"/>
        <v>320230.04573785025</v>
      </c>
      <c r="K14">
        <f t="shared" si="9"/>
        <v>815.6975251760897</v>
      </c>
      <c r="L14">
        <f t="shared" si="10"/>
        <v>18199.445910697381</v>
      </c>
      <c r="M14">
        <f t="shared" si="11"/>
        <v>20.220020877287414</v>
      </c>
    </row>
    <row r="15" spans="1:13" x14ac:dyDescent="0.2">
      <c r="A15">
        <f t="shared" si="0"/>
        <v>13</v>
      </c>
      <c r="B15">
        <f t="shared" si="1"/>
        <v>1218421.0119071021</v>
      </c>
      <c r="C15">
        <f t="shared" si="2"/>
        <v>22521.915889608248</v>
      </c>
      <c r="D15">
        <f t="shared" si="3"/>
        <v>0.7</v>
      </c>
      <c r="E15">
        <f t="shared" si="4"/>
        <v>0.30000000000000004</v>
      </c>
      <c r="G15">
        <f t="shared" si="5"/>
        <v>7.0000000000000007E-2</v>
      </c>
      <c r="H15">
        <f t="shared" si="6"/>
        <v>0.6</v>
      </c>
      <c r="I15">
        <f t="shared" si="7"/>
        <v>2E-3</v>
      </c>
      <c r="J15">
        <f t="shared" si="8"/>
        <v>367993.17626936408</v>
      </c>
      <c r="K15">
        <f t="shared" si="9"/>
        <v>900.07057960757652</v>
      </c>
      <c r="L15">
        <f t="shared" si="10"/>
        <v>20425.524045922844</v>
      </c>
      <c r="M15">
        <f t="shared" si="11"/>
        <v>20.634632234673017</v>
      </c>
    </row>
    <row r="16" spans="1:13" x14ac:dyDescent="0.2">
      <c r="A16">
        <f t="shared" si="0"/>
        <v>14</v>
      </c>
      <c r="B16">
        <f t="shared" si="1"/>
        <v>1436780.0756449064</v>
      </c>
      <c r="C16">
        <f t="shared" si="2"/>
        <v>24098.450001880828</v>
      </c>
      <c r="D16">
        <f t="shared" si="3"/>
        <v>0.7</v>
      </c>
      <c r="E16">
        <f t="shared" si="4"/>
        <v>0.30000000000000004</v>
      </c>
      <c r="G16">
        <f t="shared" si="5"/>
        <v>7.0000000000000007E-2</v>
      </c>
      <c r="H16">
        <f t="shared" si="6"/>
        <v>0.6</v>
      </c>
      <c r="I16">
        <f t="shared" si="7"/>
        <v>2E-3</v>
      </c>
      <c r="J16">
        <f t="shared" si="8"/>
        <v>421473.17688808835</v>
      </c>
      <c r="K16">
        <f t="shared" si="9"/>
        <v>989.86615383438709</v>
      </c>
      <c r="L16">
        <f t="shared" si="10"/>
        <v>22852.977305929158</v>
      </c>
      <c r="M16">
        <f t="shared" si="11"/>
        <v>21.05774519444153</v>
      </c>
    </row>
    <row r="17" spans="1:13" x14ac:dyDescent="0.2">
      <c r="A17">
        <f t="shared" si="0"/>
        <v>15</v>
      </c>
      <c r="B17">
        <f t="shared" si="1"/>
        <v>1686790.4216264696</v>
      </c>
      <c r="C17">
        <f t="shared" si="2"/>
        <v>25785.341502012488</v>
      </c>
      <c r="D17">
        <f t="shared" si="3"/>
        <v>0.7</v>
      </c>
      <c r="E17">
        <f t="shared" si="4"/>
        <v>0.30000000000000004</v>
      </c>
      <c r="G17">
        <f t="shared" si="5"/>
        <v>7.0000000000000007E-2</v>
      </c>
      <c r="H17">
        <f t="shared" si="6"/>
        <v>0.6</v>
      </c>
      <c r="I17">
        <f t="shared" si="7"/>
        <v>2E-3</v>
      </c>
      <c r="J17">
        <f t="shared" si="8"/>
        <v>481232.1730426111</v>
      </c>
      <c r="K17">
        <f t="shared" si="9"/>
        <v>1085.2528176645192</v>
      </c>
      <c r="L17">
        <f t="shared" si="10"/>
        <v>25495.22845669778</v>
      </c>
      <c r="M17">
        <f t="shared" si="11"/>
        <v>21.489534081878048</v>
      </c>
    </row>
    <row r="18" spans="1:13" x14ac:dyDescent="0.2">
      <c r="A18">
        <f t="shared" si="0"/>
        <v>16</v>
      </c>
      <c r="B18">
        <f t="shared" si="1"/>
        <v>1972156.1446087833</v>
      </c>
      <c r="C18">
        <f t="shared" si="2"/>
        <v>27590.315407153365</v>
      </c>
      <c r="D18">
        <f t="shared" si="3"/>
        <v>0.7</v>
      </c>
      <c r="E18">
        <f t="shared" si="4"/>
        <v>0.30000000000000004</v>
      </c>
      <c r="G18">
        <f t="shared" si="5"/>
        <v>7.0000000000000007E-2</v>
      </c>
      <c r="H18">
        <f t="shared" si="6"/>
        <v>0.6</v>
      </c>
      <c r="I18">
        <f t="shared" si="7"/>
        <v>2E-3</v>
      </c>
      <c r="J18">
        <f t="shared" si="8"/>
        <v>547880.58084547403</v>
      </c>
      <c r="K18">
        <f t="shared" si="9"/>
        <v>1186.4021043712485</v>
      </c>
      <c r="L18">
        <f t="shared" si="10"/>
        <v>28366.436370721025</v>
      </c>
      <c r="M18">
        <f t="shared" si="11"/>
        <v>21.930176796806176</v>
      </c>
    </row>
    <row r="19" spans="1:13" x14ac:dyDescent="0.2">
      <c r="A19">
        <f t="shared" si="0"/>
        <v>17</v>
      </c>
      <c r="B19">
        <f t="shared" si="1"/>
        <v>2296940.1808268502</v>
      </c>
      <c r="C19">
        <f t="shared" si="2"/>
        <v>29521.637485654101</v>
      </c>
      <c r="D19">
        <f t="shared" si="3"/>
        <v>0.7</v>
      </c>
      <c r="E19">
        <f t="shared" si="4"/>
        <v>0.30000000000000004</v>
      </c>
      <c r="G19">
        <f t="shared" si="5"/>
        <v>7.0000000000000007E-2</v>
      </c>
      <c r="H19">
        <f t="shared" si="6"/>
        <v>0.6</v>
      </c>
      <c r="I19">
        <f t="shared" si="7"/>
        <v>2E-3</v>
      </c>
      <c r="J19">
        <f t="shared" si="8"/>
        <v>622080.96470526501</v>
      </c>
      <c r="K19">
        <f t="shared" si="9"/>
        <v>1293.4887225739192</v>
      </c>
      <c r="L19">
        <f t="shared" si="10"/>
        <v>31481.535141086009</v>
      </c>
      <c r="M19">
        <f t="shared" si="11"/>
        <v>22.379854886883876</v>
      </c>
    </row>
    <row r="20" spans="1:13" x14ac:dyDescent="0.2">
      <c r="A20">
        <f t="shared" si="0"/>
        <v>18</v>
      </c>
      <c r="B20">
        <f t="shared" si="1"/>
        <v>2665594.8792883554</v>
      </c>
      <c r="C20">
        <f t="shared" si="2"/>
        <v>31588.152109649891</v>
      </c>
      <c r="D20">
        <f t="shared" si="3"/>
        <v>0.7</v>
      </c>
      <c r="E20">
        <f t="shared" si="4"/>
        <v>0.30000000000000004</v>
      </c>
      <c r="G20">
        <f t="shared" si="5"/>
        <v>7.0000000000000007E-2</v>
      </c>
      <c r="H20">
        <f t="shared" si="6"/>
        <v>0.6</v>
      </c>
      <c r="I20">
        <f t="shared" si="7"/>
        <v>2E-3</v>
      </c>
      <c r="J20">
        <f t="shared" si="8"/>
        <v>704552.18807384023</v>
      </c>
      <c r="K20">
        <f t="shared" si="9"/>
        <v>1406.690762750939</v>
      </c>
      <c r="L20">
        <f t="shared" si="10"/>
        <v>34856.275094772864</v>
      </c>
      <c r="M20">
        <f t="shared" si="11"/>
        <v>22.838753622402287</v>
      </c>
    </row>
    <row r="21" spans="1:13" x14ac:dyDescent="0.2">
      <c r="A21">
        <f t="shared" si="0"/>
        <v>19</v>
      </c>
      <c r="B21">
        <f t="shared" si="1"/>
        <v>3082995.0023740828</v>
      </c>
      <c r="C21">
        <f t="shared" si="2"/>
        <v>33799.322757325383</v>
      </c>
      <c r="D21">
        <f t="shared" si="3"/>
        <v>0.7</v>
      </c>
      <c r="E21">
        <f t="shared" si="4"/>
        <v>0.30000000000000004</v>
      </c>
      <c r="G21">
        <f t="shared" si="5"/>
        <v>7.0000000000000007E-2</v>
      </c>
      <c r="H21">
        <f t="shared" si="6"/>
        <v>0.6</v>
      </c>
      <c r="I21">
        <f t="shared" si="7"/>
        <v>2E-3</v>
      </c>
      <c r="J21">
        <f t="shared" si="8"/>
        <v>796073.87908419431</v>
      </c>
      <c r="K21">
        <f t="shared" si="9"/>
        <v>1526.1898994603068</v>
      </c>
      <c r="L21">
        <f t="shared" si="10"/>
        <v>38507.265807578682</v>
      </c>
      <c r="M21">
        <f t="shared" si="11"/>
        <v>23.307062072618368</v>
      </c>
    </row>
    <row r="22" spans="1:13" x14ac:dyDescent="0.2">
      <c r="A22">
        <f t="shared" si="0"/>
        <v>20</v>
      </c>
      <c r="B22">
        <f t="shared" si="1"/>
        <v>3554473.3398198513</v>
      </c>
      <c r="C22">
        <f t="shared" si="2"/>
        <v>36165.275350338161</v>
      </c>
      <c r="D22">
        <f t="shared" si="3"/>
        <v>0.7</v>
      </c>
      <c r="E22">
        <f t="shared" si="4"/>
        <v>0.30000000000000004</v>
      </c>
      <c r="G22">
        <f t="shared" si="5"/>
        <v>7.0000000000000007E-2</v>
      </c>
      <c r="H22">
        <f t="shared" si="6"/>
        <v>0.6</v>
      </c>
      <c r="I22">
        <f t="shared" si="7"/>
        <v>2E-3</v>
      </c>
      <c r="J22">
        <f t="shared" si="8"/>
        <v>897491.23442405125</v>
      </c>
      <c r="K22">
        <f t="shared" si="9"/>
        <v>1652.1715902073233</v>
      </c>
      <c r="L22">
        <f t="shared" si="10"/>
        <v>42452.021226934288</v>
      </c>
      <c r="M22">
        <f t="shared" si="11"/>
        <v>23.784973183652529</v>
      </c>
    </row>
    <row r="23" spans="1:13" x14ac:dyDescent="0.2">
      <c r="A23">
        <f t="shared" si="0"/>
        <v>21</v>
      </c>
      <c r="B23">
        <f t="shared" si="1"/>
        <v>4085859.1337946421</v>
      </c>
      <c r="C23">
        <f t="shared" si="2"/>
        <v>38696.844624861835</v>
      </c>
      <c r="D23">
        <f t="shared" si="3"/>
        <v>0.7</v>
      </c>
      <c r="E23">
        <f t="shared" si="4"/>
        <v>0.30000000000000004</v>
      </c>
      <c r="G23">
        <f t="shared" si="5"/>
        <v>7.0000000000000007E-2</v>
      </c>
      <c r="H23">
        <f t="shared" si="6"/>
        <v>0.6</v>
      </c>
      <c r="I23">
        <f t="shared" si="7"/>
        <v>2E-3</v>
      </c>
      <c r="J23">
        <f t="shared" si="8"/>
        <v>1009720.18647448</v>
      </c>
      <c r="K23">
        <f t="shared" si="9"/>
        <v>1784.8252717859555</v>
      </c>
      <c r="L23">
        <f t="shared" si="10"/>
        <v>46709.007013113842</v>
      </c>
      <c r="M23">
        <f t="shared" si="11"/>
        <v>24.27268385798379</v>
      </c>
    </row>
    <row r="24" spans="1:13" x14ac:dyDescent="0.2">
      <c r="A24">
        <f t="shared" si="0"/>
        <v>22</v>
      </c>
      <c r="B24">
        <f t="shared" si="1"/>
        <v>4683519.5274117403</v>
      </c>
      <c r="C24">
        <f t="shared" si="2"/>
        <v>41405.623748602164</v>
      </c>
      <c r="D24">
        <f t="shared" si="3"/>
        <v>0.7</v>
      </c>
      <c r="E24">
        <f t="shared" si="4"/>
        <v>0.30000000000000004</v>
      </c>
      <c r="G24">
        <f t="shared" si="5"/>
        <v>7.0000000000000007E-2</v>
      </c>
      <c r="H24">
        <f t="shared" si="6"/>
        <v>0.6</v>
      </c>
      <c r="I24">
        <f t="shared" si="7"/>
        <v>2E-3</v>
      </c>
      <c r="J24">
        <f t="shared" si="8"/>
        <v>1133752.96054966</v>
      </c>
      <c r="K24">
        <f t="shared" si="9"/>
        <v>1924.3445548255793</v>
      </c>
      <c r="L24">
        <f t="shared" si="10"/>
        <v>51297.690213931026</v>
      </c>
      <c r="M24">
        <f t="shared" si="11"/>
        <v>24.770395035574811</v>
      </c>
    </row>
    <row r="25" spans="1:13" x14ac:dyDescent="0.2">
      <c r="A25">
        <f t="shared" si="0"/>
        <v>23</v>
      </c>
      <c r="B25">
        <f t="shared" si="1"/>
        <v>5354404.264686713</v>
      </c>
      <c r="C25">
        <f t="shared" si="2"/>
        <v>44304.017411004315</v>
      </c>
      <c r="D25">
        <f t="shared" si="3"/>
        <v>0.7</v>
      </c>
      <c r="E25">
        <f t="shared" si="4"/>
        <v>0.30000000000000004</v>
      </c>
      <c r="G25">
        <f t="shared" si="5"/>
        <v>7.0000000000000007E-2</v>
      </c>
      <c r="H25">
        <f t="shared" si="6"/>
        <v>0.6</v>
      </c>
      <c r="I25">
        <f t="shared" si="7"/>
        <v>2E-3</v>
      </c>
      <c r="J25">
        <f t="shared" si="8"/>
        <v>1270664.0510116117</v>
      </c>
      <c r="K25">
        <f t="shared" si="9"/>
        <v>2070.9274171953325</v>
      </c>
      <c r="L25">
        <f t="shared" si="10"/>
        <v>56238.591392959512</v>
      </c>
      <c r="M25">
        <f t="shared" si="11"/>
        <v>25.278311776660527</v>
      </c>
    </row>
    <row r="26" spans="1:13" x14ac:dyDescent="0.2">
      <c r="A26">
        <f t="shared" si="0"/>
        <v>24</v>
      </c>
      <c r="B26">
        <f t="shared" si="1"/>
        <v>6106093.8867643066</v>
      </c>
      <c r="C26">
        <f t="shared" si="2"/>
        <v>47405.298629774617</v>
      </c>
      <c r="D26">
        <f t="shared" si="3"/>
        <v>0.7</v>
      </c>
      <c r="E26">
        <f t="shared" si="4"/>
        <v>0.30000000000000004</v>
      </c>
      <c r="G26">
        <f t="shared" si="5"/>
        <v>7.0000000000000007E-2</v>
      </c>
      <c r="H26">
        <f t="shared" si="6"/>
        <v>0.6</v>
      </c>
      <c r="I26">
        <f t="shared" si="7"/>
        <v>2E-3</v>
      </c>
      <c r="J26">
        <f t="shared" si="8"/>
        <v>1421616.6471114478</v>
      </c>
      <c r="K26">
        <f t="shared" si="9"/>
        <v>2224.7763968511781</v>
      </c>
      <c r="L26">
        <f t="shared" si="10"/>
        <v>61553.339336605248</v>
      </c>
      <c r="M26">
        <f t="shared" si="11"/>
        <v>25.79664334623423</v>
      </c>
    </row>
    <row r="27" spans="1:13" x14ac:dyDescent="0.2">
      <c r="A27">
        <f t="shared" si="0"/>
        <v>25</v>
      </c>
      <c r="B27">
        <f t="shared" si="1"/>
        <v>6946851.6872576466</v>
      </c>
      <c r="C27">
        <f t="shared" si="2"/>
        <v>50723.669533858847</v>
      </c>
      <c r="D27">
        <f t="shared" si="3"/>
        <v>0.7</v>
      </c>
      <c r="E27">
        <f t="shared" si="4"/>
        <v>0.30000000000000004</v>
      </c>
      <c r="G27">
        <f t="shared" si="5"/>
        <v>7.0000000000000007E-2</v>
      </c>
      <c r="H27">
        <f t="shared" si="6"/>
        <v>0.6</v>
      </c>
      <c r="I27">
        <f t="shared" si="7"/>
        <v>2E-3</v>
      </c>
      <c r="J27">
        <f t="shared" si="8"/>
        <v>1587869.5416361354</v>
      </c>
      <c r="K27">
        <f t="shared" si="9"/>
        <v>2386.0987846541184</v>
      </c>
      <c r="L27">
        <f t="shared" si="10"/>
        <v>67264.728470997725</v>
      </c>
      <c r="M27">
        <f t="shared" si="11"/>
        <v>26.325603300266124</v>
      </c>
    </row>
    <row r="28" spans="1:13" x14ac:dyDescent="0.2">
      <c r="A28">
        <f t="shared" si="0"/>
        <v>26</v>
      </c>
      <c r="B28">
        <f t="shared" si="1"/>
        <v>7885679.7088648127</v>
      </c>
      <c r="C28">
        <f t="shared" si="2"/>
        <v>54274.326401228973</v>
      </c>
      <c r="D28">
        <f t="shared" si="3"/>
        <v>0.7</v>
      </c>
      <c r="E28">
        <f t="shared" si="4"/>
        <v>0.30000000000000004</v>
      </c>
      <c r="G28">
        <f t="shared" si="5"/>
        <v>7.0000000000000007E-2</v>
      </c>
      <c r="H28">
        <f t="shared" si="6"/>
        <v>0.6</v>
      </c>
      <c r="I28">
        <f t="shared" si="7"/>
        <v>2E-3</v>
      </c>
      <c r="J28">
        <f t="shared" si="8"/>
        <v>1770784.5578276024</v>
      </c>
      <c r="K28">
        <f t="shared" si="9"/>
        <v>2555.1068176400631</v>
      </c>
      <c r="L28">
        <f t="shared" si="10"/>
        <v>73396.779125644782</v>
      </c>
      <c r="M28">
        <f t="shared" si="11"/>
        <v>26.865409573689824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448F5-B8E4-754B-AF66-9E23DC665449}">
  <dimension ref="A1:R30"/>
  <sheetViews>
    <sheetView tabSelected="1" workbookViewId="0">
      <selection activeCell="B4" sqref="B4"/>
    </sheetView>
  </sheetViews>
  <sheetFormatPr baseColWidth="10" defaultRowHeight="16" x14ac:dyDescent="0.2"/>
  <cols>
    <col min="14" max="14" width="5.83203125" customWidth="1"/>
  </cols>
  <sheetData>
    <row r="1" spans="1:18" s="2" customFormat="1" ht="31" customHeight="1" thickBot="1" x14ac:dyDescent="0.35">
      <c r="A1" s="1" t="s">
        <v>12</v>
      </c>
    </row>
    <row r="2" spans="1:18" x14ac:dyDescent="0.2">
      <c r="A2" s="3" t="s">
        <v>0</v>
      </c>
      <c r="B2" s="3" t="s">
        <v>1</v>
      </c>
      <c r="C2" s="3" t="s">
        <v>2</v>
      </c>
      <c r="D2" s="3" t="s">
        <v>10</v>
      </c>
      <c r="E2" s="3" t="s">
        <v>11</v>
      </c>
      <c r="F2" s="7" t="s">
        <v>13</v>
      </c>
      <c r="G2" s="3" t="s">
        <v>3</v>
      </c>
      <c r="H2" s="3" t="s">
        <v>4</v>
      </c>
      <c r="I2" s="3" t="s">
        <v>5</v>
      </c>
      <c r="J2" s="3" t="s">
        <v>6</v>
      </c>
      <c r="K2" s="3" t="s">
        <v>7</v>
      </c>
      <c r="L2" s="3" t="s">
        <v>8</v>
      </c>
      <c r="M2" s="3" t="s">
        <v>9</v>
      </c>
    </row>
    <row r="3" spans="1:18" x14ac:dyDescent="0.2">
      <c r="A3">
        <v>1</v>
      </c>
      <c r="B3" s="9">
        <v>100000</v>
      </c>
      <c r="C3" s="10">
        <v>1000</v>
      </c>
      <c r="D3" s="9">
        <v>0.7</v>
      </c>
      <c r="E3" s="9">
        <f>1-D3</f>
        <v>0.30000000000000004</v>
      </c>
      <c r="F3" s="8">
        <f>A3</f>
        <v>1</v>
      </c>
      <c r="G3" s="9">
        <v>7.0000000000000007E-2</v>
      </c>
      <c r="H3" s="9">
        <v>0.6</v>
      </c>
      <c r="I3" s="9">
        <v>2E-3</v>
      </c>
      <c r="J3">
        <f>B3^D3*C3^E3</f>
        <v>25118.864315095816</v>
      </c>
      <c r="L3">
        <f>F3*(H3*J3+B3*(1-I3))^D3</f>
        <v>3484.5614237412415</v>
      </c>
      <c r="M3">
        <f>(C3*(1+G3))^E3</f>
        <v>8.1061592847135699</v>
      </c>
      <c r="O3" s="12" t="s">
        <v>16</v>
      </c>
      <c r="P3" s="5" t="s">
        <v>0</v>
      </c>
      <c r="Q3" s="6" t="s">
        <v>14</v>
      </c>
      <c r="R3" s="6" t="s">
        <v>15</v>
      </c>
    </row>
    <row r="4" spans="1:18" x14ac:dyDescent="0.2">
      <c r="A4">
        <f>A3+1</f>
        <v>2</v>
      </c>
      <c r="B4">
        <f>J3*H3-B3*I3+B3</f>
        <v>114871.31858905748</v>
      </c>
      <c r="C4">
        <f>C3*(1+G3)</f>
        <v>1070</v>
      </c>
      <c r="D4">
        <f>D3</f>
        <v>0.7</v>
      </c>
      <c r="E4">
        <f>E3</f>
        <v>0.30000000000000004</v>
      </c>
      <c r="F4" s="8">
        <f>F3+0.1</f>
        <v>1.1000000000000001</v>
      </c>
      <c r="G4">
        <f>G3</f>
        <v>7.0000000000000007E-2</v>
      </c>
      <c r="H4">
        <f>H3</f>
        <v>0.6</v>
      </c>
      <c r="I4">
        <f>I3</f>
        <v>2E-3</v>
      </c>
      <c r="J4">
        <f>B4^D4*C4^E4</f>
        <v>28246.409938214802</v>
      </c>
      <c r="K4">
        <f>L3/M3</f>
        <v>429.86589596288297</v>
      </c>
      <c r="L4">
        <f>F4*(H4*J4+B4*(1-I4))^D4</f>
        <v>4215.4832741131549</v>
      </c>
      <c r="M4">
        <f>(C4*(1+G4))^E4</f>
        <v>8.2723760124121117</v>
      </c>
      <c r="O4" s="12"/>
      <c r="P4">
        <v>1</v>
      </c>
    </row>
    <row r="5" spans="1:18" x14ac:dyDescent="0.2">
      <c r="A5">
        <f t="shared" ref="A5:A30" si="0">A4+1</f>
        <v>3</v>
      </c>
      <c r="B5">
        <f t="shared" ref="B5:B30" si="1">J4*H4-B4*I4+B4</f>
        <v>131589.42191480825</v>
      </c>
      <c r="C5">
        <f t="shared" ref="C5:C30" si="2">C4*(1+G4)</f>
        <v>1144.9000000000001</v>
      </c>
      <c r="D5">
        <f t="shared" ref="D5:D30" si="3">D4</f>
        <v>0.7</v>
      </c>
      <c r="E5">
        <f t="shared" ref="E5:E30" si="4">E4</f>
        <v>0.30000000000000004</v>
      </c>
      <c r="F5" s="8">
        <f t="shared" ref="F5:F30" si="5">F4+0.1</f>
        <v>1.2000000000000002</v>
      </c>
      <c r="G5">
        <f t="shared" ref="G5:G30" si="6">G4</f>
        <v>7.0000000000000007E-2</v>
      </c>
      <c r="H5">
        <f t="shared" ref="H5:H30" si="7">H4</f>
        <v>0.6</v>
      </c>
      <c r="I5">
        <f t="shared" ref="I5:I30" si="8">I4</f>
        <v>2E-3</v>
      </c>
      <c r="J5">
        <f t="shared" ref="J5:J30" si="9">B5^D5*C5^E5</f>
        <v>31701.875197725571</v>
      </c>
      <c r="K5">
        <f t="shared" ref="K5:K30" si="10">L4/M4</f>
        <v>509.58554927727198</v>
      </c>
      <c r="L5">
        <f t="shared" ref="L5:L30" si="11">F5*(H5*J5+B5*(1-I5))^D5</f>
        <v>5048.3368701672807</v>
      </c>
      <c r="M5">
        <f t="shared" ref="M5:M30" si="12">(C5*(1+G5))^E5</f>
        <v>8.4420010127088627</v>
      </c>
      <c r="O5" s="12"/>
      <c r="P5">
        <v>2</v>
      </c>
      <c r="Q5">
        <f t="shared" ref="Q5:Q29" si="13">K4</f>
        <v>429.86589596288297</v>
      </c>
      <c r="R5">
        <f>'Simulation 1'!K4</f>
        <v>234.77072640077139</v>
      </c>
    </row>
    <row r="6" spans="1:18" x14ac:dyDescent="0.2">
      <c r="A6">
        <f t="shared" si="0"/>
        <v>4</v>
      </c>
      <c r="B6">
        <f t="shared" si="1"/>
        <v>150347.36818961398</v>
      </c>
      <c r="C6">
        <f t="shared" si="2"/>
        <v>1225.0430000000001</v>
      </c>
      <c r="D6">
        <f t="shared" si="3"/>
        <v>0.7</v>
      </c>
      <c r="E6">
        <f t="shared" si="4"/>
        <v>0.30000000000000004</v>
      </c>
      <c r="F6" s="8">
        <f t="shared" si="5"/>
        <v>1.3000000000000003</v>
      </c>
      <c r="G6">
        <f t="shared" si="6"/>
        <v>7.0000000000000007E-2</v>
      </c>
      <c r="H6">
        <f t="shared" si="7"/>
        <v>0.6</v>
      </c>
      <c r="I6">
        <f t="shared" si="8"/>
        <v>2E-3</v>
      </c>
      <c r="J6">
        <f t="shared" si="9"/>
        <v>35515.05414203972</v>
      </c>
      <c r="K6">
        <f t="shared" si="10"/>
        <v>598.00240044597842</v>
      </c>
      <c r="L6">
        <f t="shared" si="11"/>
        <v>5993.3874160163496</v>
      </c>
      <c r="M6">
        <f t="shared" si="12"/>
        <v>8.6151041722046724</v>
      </c>
      <c r="O6" s="12"/>
      <c r="P6">
        <v>3</v>
      </c>
      <c r="Q6">
        <f t="shared" si="13"/>
        <v>509.58554927727198</v>
      </c>
      <c r="R6">
        <f>'Simulation 1'!K5</f>
        <v>273.70801573056815</v>
      </c>
    </row>
    <row r="7" spans="1:18" x14ac:dyDescent="0.2">
      <c r="A7">
        <f t="shared" si="0"/>
        <v>5</v>
      </c>
      <c r="B7">
        <f t="shared" si="1"/>
        <v>171355.70593845859</v>
      </c>
      <c r="C7">
        <f t="shared" si="2"/>
        <v>1310.7960100000003</v>
      </c>
      <c r="D7">
        <f t="shared" si="3"/>
        <v>0.7</v>
      </c>
      <c r="E7">
        <f t="shared" si="4"/>
        <v>0.30000000000000004</v>
      </c>
      <c r="F7" s="8">
        <f t="shared" si="5"/>
        <v>1.4000000000000004</v>
      </c>
      <c r="G7">
        <f t="shared" si="6"/>
        <v>7.0000000000000007E-2</v>
      </c>
      <c r="H7">
        <f t="shared" si="7"/>
        <v>0.6</v>
      </c>
      <c r="I7">
        <f t="shared" si="8"/>
        <v>2E-3</v>
      </c>
      <c r="J7">
        <f t="shared" si="9"/>
        <v>39718.197641047249</v>
      </c>
      <c r="K7">
        <f t="shared" si="10"/>
        <v>695.68368486513555</v>
      </c>
      <c r="L7">
        <f t="shared" si="11"/>
        <v>7061.6928812671467</v>
      </c>
      <c r="M7">
        <f t="shared" si="12"/>
        <v>8.7917568105245607</v>
      </c>
      <c r="O7" s="12"/>
      <c r="P7">
        <v>4</v>
      </c>
      <c r="Q7">
        <f t="shared" si="13"/>
        <v>598.00240044597842</v>
      </c>
      <c r="R7">
        <f>'Simulation 1'!K6</f>
        <v>316.49140426709084</v>
      </c>
    </row>
    <row r="8" spans="1:18" x14ac:dyDescent="0.2">
      <c r="A8">
        <f t="shared" si="0"/>
        <v>6</v>
      </c>
      <c r="B8">
        <f t="shared" si="1"/>
        <v>194843.91311121001</v>
      </c>
      <c r="C8">
        <f t="shared" si="2"/>
        <v>1402.5517307000005</v>
      </c>
      <c r="D8">
        <f t="shared" si="3"/>
        <v>0.7</v>
      </c>
      <c r="E8">
        <f t="shared" si="4"/>
        <v>0.30000000000000004</v>
      </c>
      <c r="F8" s="8">
        <f t="shared" si="5"/>
        <v>1.5000000000000004</v>
      </c>
      <c r="G8">
        <f t="shared" si="6"/>
        <v>7.0000000000000007E-2</v>
      </c>
      <c r="H8">
        <f t="shared" si="7"/>
        <v>0.6</v>
      </c>
      <c r="I8">
        <f t="shared" si="8"/>
        <v>2E-3</v>
      </c>
      <c r="J8">
        <f t="shared" si="9"/>
        <v>44346.204630509448</v>
      </c>
      <c r="K8">
        <f t="shared" si="10"/>
        <v>803.21749491678793</v>
      </c>
      <c r="L8">
        <f t="shared" si="11"/>
        <v>8265.1559809718074</v>
      </c>
      <c r="M8">
        <f t="shared" si="12"/>
        <v>8.9720317097018469</v>
      </c>
      <c r="O8" s="12"/>
      <c r="P8">
        <v>5</v>
      </c>
      <c r="Q8">
        <f t="shared" si="13"/>
        <v>695.68368486513555</v>
      </c>
      <c r="R8">
        <f>'Simulation 1'!K7</f>
        <v>363.27389889216596</v>
      </c>
    </row>
    <row r="9" spans="1:18" x14ac:dyDescent="0.2">
      <c r="A9">
        <f t="shared" si="0"/>
        <v>7</v>
      </c>
      <c r="B9">
        <f t="shared" si="1"/>
        <v>221061.94806329327</v>
      </c>
      <c r="C9">
        <f t="shared" si="2"/>
        <v>1500.7303518490005</v>
      </c>
      <c r="D9">
        <f t="shared" si="3"/>
        <v>0.7</v>
      </c>
      <c r="E9">
        <f t="shared" si="4"/>
        <v>0.30000000000000004</v>
      </c>
      <c r="F9" s="8">
        <f t="shared" si="5"/>
        <v>1.6000000000000005</v>
      </c>
      <c r="G9">
        <f t="shared" si="6"/>
        <v>7.0000000000000007E-2</v>
      </c>
      <c r="H9">
        <f t="shared" si="7"/>
        <v>0.6</v>
      </c>
      <c r="I9">
        <f t="shared" si="8"/>
        <v>2E-3</v>
      </c>
      <c r="J9">
        <f t="shared" si="9"/>
        <v>49436.827697940607</v>
      </c>
      <c r="K9">
        <f t="shared" si="10"/>
        <v>921.21341613564914</v>
      </c>
      <c r="L9">
        <f t="shared" si="11"/>
        <v>9616.5793209894819</v>
      </c>
      <c r="M9">
        <f t="shared" si="12"/>
        <v>9.156003144164826</v>
      </c>
      <c r="O9" s="12"/>
      <c r="P9">
        <v>6</v>
      </c>
      <c r="Q9">
        <f t="shared" si="13"/>
        <v>803.21749491678793</v>
      </c>
      <c r="R9">
        <f>'Simulation 1'!K8</f>
        <v>414.20863844967693</v>
      </c>
    </row>
    <row r="10" spans="1:18" x14ac:dyDescent="0.2">
      <c r="A10">
        <f t="shared" si="0"/>
        <v>8</v>
      </c>
      <c r="B10">
        <f t="shared" si="1"/>
        <v>250281.92078593106</v>
      </c>
      <c r="C10">
        <f t="shared" si="2"/>
        <v>1605.7814764784307</v>
      </c>
      <c r="D10">
        <f t="shared" si="3"/>
        <v>0.7</v>
      </c>
      <c r="E10">
        <f t="shared" si="4"/>
        <v>0.30000000000000004</v>
      </c>
      <c r="F10" s="8">
        <f t="shared" si="5"/>
        <v>1.7000000000000006</v>
      </c>
      <c r="G10">
        <f t="shared" si="6"/>
        <v>7.0000000000000007E-2</v>
      </c>
      <c r="H10">
        <f t="shared" si="7"/>
        <v>0.6</v>
      </c>
      <c r="I10">
        <f t="shared" si="8"/>
        <v>2E-3</v>
      </c>
      <c r="J10">
        <f t="shared" si="9"/>
        <v>55030.894061931322</v>
      </c>
      <c r="K10">
        <f t="shared" si="10"/>
        <v>1050.3031912039244</v>
      </c>
      <c r="L10">
        <f t="shared" si="11"/>
        <v>11129.723890257823</v>
      </c>
      <c r="M10">
        <f t="shared" si="12"/>
        <v>9.343746911338334</v>
      </c>
      <c r="O10" s="12"/>
      <c r="P10">
        <v>7</v>
      </c>
      <c r="Q10">
        <f t="shared" si="13"/>
        <v>921.21341613564914</v>
      </c>
      <c r="R10">
        <f>'Simulation 1'!K9</f>
        <v>469.44928105613332</v>
      </c>
    </row>
    <row r="11" spans="1:18" x14ac:dyDescent="0.2">
      <c r="A11">
        <f t="shared" si="0"/>
        <v>9</v>
      </c>
      <c r="B11">
        <f t="shared" si="1"/>
        <v>282799.89338151796</v>
      </c>
      <c r="C11">
        <f t="shared" si="2"/>
        <v>1718.186179831921</v>
      </c>
      <c r="D11">
        <f t="shared" si="3"/>
        <v>0.7</v>
      </c>
      <c r="E11">
        <f t="shared" si="4"/>
        <v>0.30000000000000004</v>
      </c>
      <c r="F11" s="8">
        <f t="shared" si="5"/>
        <v>1.8000000000000007</v>
      </c>
      <c r="G11">
        <f t="shared" si="6"/>
        <v>7.0000000000000007E-2</v>
      </c>
      <c r="H11">
        <f t="shared" si="7"/>
        <v>0.6</v>
      </c>
      <c r="I11">
        <f t="shared" si="8"/>
        <v>2E-3</v>
      </c>
      <c r="J11">
        <f t="shared" si="9"/>
        <v>61172.543072732333</v>
      </c>
      <c r="K11">
        <f t="shared" si="10"/>
        <v>1191.141412097995</v>
      </c>
      <c r="L11">
        <f t="shared" si="11"/>
        <v>12819.37109174985</v>
      </c>
      <c r="M11">
        <f t="shared" si="12"/>
        <v>9.5353403628727431</v>
      </c>
      <c r="O11" s="12"/>
      <c r="P11">
        <v>8</v>
      </c>
      <c r="Q11">
        <f t="shared" si="13"/>
        <v>1050.3031912039244</v>
      </c>
      <c r="R11">
        <f>'Simulation 1'!K10</f>
        <v>529.15035629740385</v>
      </c>
    </row>
    <row r="12" spans="1:18" x14ac:dyDescent="0.2">
      <c r="A12">
        <f t="shared" si="0"/>
        <v>10</v>
      </c>
      <c r="B12">
        <f t="shared" si="1"/>
        <v>318937.81943839433</v>
      </c>
      <c r="C12">
        <f t="shared" si="2"/>
        <v>1838.4592124201556</v>
      </c>
      <c r="D12">
        <f t="shared" si="3"/>
        <v>0.7</v>
      </c>
      <c r="E12">
        <f t="shared" si="4"/>
        <v>0.30000000000000004</v>
      </c>
      <c r="F12" s="8">
        <f t="shared" si="5"/>
        <v>1.9000000000000008</v>
      </c>
      <c r="G12">
        <f t="shared" si="6"/>
        <v>7.0000000000000007E-2</v>
      </c>
      <c r="H12">
        <f t="shared" si="7"/>
        <v>0.6</v>
      </c>
      <c r="I12">
        <f t="shared" si="8"/>
        <v>2E-3</v>
      </c>
      <c r="J12">
        <f t="shared" si="9"/>
        <v>67909.481443225741</v>
      </c>
      <c r="K12">
        <f t="shared" si="10"/>
        <v>1344.4062407739493</v>
      </c>
      <c r="L12">
        <f t="shared" si="11"/>
        <v>14701.388514713499</v>
      </c>
      <c r="M12">
        <f t="shared" si="12"/>
        <v>9.7308624365133838</v>
      </c>
      <c r="O12" s="12"/>
      <c r="P12">
        <v>9</v>
      </c>
      <c r="Q12">
        <f t="shared" si="13"/>
        <v>1191.141412097995</v>
      </c>
      <c r="R12">
        <f>'Simulation 1'!K11</f>
        <v>593.46758833382194</v>
      </c>
    </row>
    <row r="13" spans="1:18" x14ac:dyDescent="0.2">
      <c r="A13">
        <f t="shared" si="0"/>
        <v>11</v>
      </c>
      <c r="B13">
        <f t="shared" si="1"/>
        <v>359045.63266545301</v>
      </c>
      <c r="C13">
        <f t="shared" si="2"/>
        <v>1967.1513572895667</v>
      </c>
      <c r="D13">
        <f t="shared" si="3"/>
        <v>0.7</v>
      </c>
      <c r="E13">
        <f t="shared" si="4"/>
        <v>0.30000000000000004</v>
      </c>
      <c r="F13" s="8">
        <f t="shared" si="5"/>
        <v>2.0000000000000009</v>
      </c>
      <c r="G13">
        <f t="shared" si="6"/>
        <v>7.0000000000000007E-2</v>
      </c>
      <c r="H13">
        <f t="shared" si="7"/>
        <v>0.6</v>
      </c>
      <c r="I13">
        <f t="shared" si="8"/>
        <v>2E-3</v>
      </c>
      <c r="J13">
        <f t="shared" si="9"/>
        <v>75293.257506534108</v>
      </c>
      <c r="K13">
        <f t="shared" si="10"/>
        <v>1510.8001588378306</v>
      </c>
      <c r="L13">
        <f t="shared" si="11"/>
        <v>16792.799662191868</v>
      </c>
      <c r="M13">
        <f t="shared" si="12"/>
        <v>9.9303936886233739</v>
      </c>
      <c r="O13" s="12"/>
      <c r="P13">
        <v>10</v>
      </c>
      <c r="Q13">
        <f t="shared" si="13"/>
        <v>1344.4062407739493</v>
      </c>
      <c r="R13">
        <f>'Simulation 1'!K12</f>
        <v>662.55819482512902</v>
      </c>
    </row>
    <row r="14" spans="1:18" x14ac:dyDescent="0.2">
      <c r="A14">
        <f t="shared" si="0"/>
        <v>12</v>
      </c>
      <c r="B14">
        <f t="shared" si="1"/>
        <v>403503.49590404256</v>
      </c>
      <c r="C14">
        <f t="shared" si="2"/>
        <v>2104.8519522998363</v>
      </c>
      <c r="D14">
        <f t="shared" si="3"/>
        <v>0.7</v>
      </c>
      <c r="E14">
        <f t="shared" si="4"/>
        <v>0.30000000000000004</v>
      </c>
      <c r="F14" s="8">
        <f t="shared" si="5"/>
        <v>2.100000000000001</v>
      </c>
      <c r="G14">
        <f t="shared" si="6"/>
        <v>7.0000000000000007E-2</v>
      </c>
      <c r="H14">
        <f t="shared" si="7"/>
        <v>0.6</v>
      </c>
      <c r="I14">
        <f t="shared" si="8"/>
        <v>2E-3</v>
      </c>
      <c r="J14">
        <f t="shared" si="9"/>
        <v>83379.555889873387</v>
      </c>
      <c r="K14">
        <f t="shared" si="10"/>
        <v>1691.0507467020486</v>
      </c>
      <c r="L14">
        <f t="shared" si="11"/>
        <v>19111.857859834494</v>
      </c>
      <c r="M14">
        <f t="shared" si="12"/>
        <v>10.134016327373374</v>
      </c>
      <c r="O14" s="12"/>
      <c r="P14">
        <v>11</v>
      </c>
      <c r="Q14">
        <f t="shared" si="13"/>
        <v>1510.8001588378306</v>
      </c>
      <c r="R14">
        <f>'Simulation 1'!K13</f>
        <v>736.58116570972766</v>
      </c>
    </row>
    <row r="15" spans="1:18" x14ac:dyDescent="0.2">
      <c r="A15">
        <f t="shared" si="0"/>
        <v>13</v>
      </c>
      <c r="B15">
        <f t="shared" si="1"/>
        <v>452724.22244615853</v>
      </c>
      <c r="C15">
        <f t="shared" si="2"/>
        <v>2252.1915889608249</v>
      </c>
      <c r="D15">
        <f t="shared" si="3"/>
        <v>0.7</v>
      </c>
      <c r="E15">
        <f t="shared" si="4"/>
        <v>0.30000000000000004</v>
      </c>
      <c r="F15" s="8">
        <f t="shared" si="5"/>
        <v>2.2000000000000011</v>
      </c>
      <c r="G15">
        <f t="shared" si="6"/>
        <v>7.0000000000000007E-2</v>
      </c>
      <c r="H15">
        <f t="shared" si="7"/>
        <v>0.6</v>
      </c>
      <c r="I15">
        <f t="shared" si="8"/>
        <v>2E-3</v>
      </c>
      <c r="J15">
        <f t="shared" si="9"/>
        <v>92228.514094286584</v>
      </c>
      <c r="K15">
        <f t="shared" si="10"/>
        <v>1885.9114927820606</v>
      </c>
      <c r="L15">
        <f t="shared" si="11"/>
        <v>21678.124584666773</v>
      </c>
      <c r="M15">
        <f t="shared" si="12"/>
        <v>10.341814246611905</v>
      </c>
      <c r="O15" s="12"/>
      <c r="P15">
        <v>12</v>
      </c>
      <c r="Q15">
        <f t="shared" si="13"/>
        <v>1691.0507467020486</v>
      </c>
      <c r="R15">
        <f>'Simulation 1'!K14</f>
        <v>815.6975251760897</v>
      </c>
    </row>
    <row r="16" spans="1:18" x14ac:dyDescent="0.2">
      <c r="A16">
        <f t="shared" si="0"/>
        <v>14</v>
      </c>
      <c r="B16">
        <f t="shared" si="1"/>
        <v>507155.88245783816</v>
      </c>
      <c r="C16">
        <f t="shared" si="2"/>
        <v>2409.8450001880828</v>
      </c>
      <c r="D16">
        <f t="shared" si="3"/>
        <v>0.7</v>
      </c>
      <c r="E16">
        <f t="shared" si="4"/>
        <v>0.30000000000000004</v>
      </c>
      <c r="F16" s="8">
        <f t="shared" si="5"/>
        <v>2.3000000000000012</v>
      </c>
      <c r="G16">
        <f t="shared" si="6"/>
        <v>7.0000000000000007E-2</v>
      </c>
      <c r="H16">
        <f t="shared" si="7"/>
        <v>0.6</v>
      </c>
      <c r="I16">
        <f t="shared" si="8"/>
        <v>2E-3</v>
      </c>
      <c r="J16">
        <f t="shared" si="9"/>
        <v>101905.06257706115</v>
      </c>
      <c r="K16">
        <f t="shared" si="10"/>
        <v>2096.1626333376439</v>
      </c>
      <c r="L16">
        <f t="shared" si="11"/>
        <v>24512.552465826273</v>
      </c>
      <c r="M16">
        <f t="shared" si="12"/>
        <v>10.55387306043013</v>
      </c>
      <c r="O16" s="12"/>
      <c r="P16">
        <v>13</v>
      </c>
      <c r="Q16">
        <f t="shared" si="13"/>
        <v>1885.9114927820606</v>
      </c>
      <c r="R16">
        <f>'Simulation 1'!K15</f>
        <v>900.07057960757652</v>
      </c>
    </row>
    <row r="17" spans="1:18" x14ac:dyDescent="0.2">
      <c r="A17">
        <f t="shared" si="0"/>
        <v>15</v>
      </c>
      <c r="B17">
        <f t="shared" si="1"/>
        <v>567284.60823915922</v>
      </c>
      <c r="C17">
        <f t="shared" si="2"/>
        <v>2578.5341502012488</v>
      </c>
      <c r="D17">
        <f t="shared" si="3"/>
        <v>0.7</v>
      </c>
      <c r="E17">
        <f t="shared" si="4"/>
        <v>0.30000000000000004</v>
      </c>
      <c r="F17" s="8">
        <f t="shared" si="5"/>
        <v>2.4000000000000012</v>
      </c>
      <c r="G17">
        <f t="shared" si="6"/>
        <v>7.0000000000000007E-2</v>
      </c>
      <c r="H17">
        <f t="shared" si="7"/>
        <v>0.6</v>
      </c>
      <c r="I17">
        <f t="shared" si="8"/>
        <v>2E-3</v>
      </c>
      <c r="J17">
        <f t="shared" si="9"/>
        <v>112479.29004846259</v>
      </c>
      <c r="K17">
        <f t="shared" si="10"/>
        <v>2322.6120236116662</v>
      </c>
      <c r="L17">
        <f t="shared" si="11"/>
        <v>27637.57322333334</v>
      </c>
      <c r="M17">
        <f t="shared" si="12"/>
        <v>10.770280138435441</v>
      </c>
      <c r="O17" s="12"/>
      <c r="P17">
        <v>14</v>
      </c>
      <c r="Q17">
        <f t="shared" si="13"/>
        <v>2096.1626333376439</v>
      </c>
      <c r="R17">
        <f>'Simulation 1'!K16</f>
        <v>989.86615383438709</v>
      </c>
    </row>
    <row r="18" spans="1:18" x14ac:dyDescent="0.2">
      <c r="A18">
        <f t="shared" si="0"/>
        <v>16</v>
      </c>
      <c r="B18">
        <f t="shared" si="1"/>
        <v>633637.61305175838</v>
      </c>
      <c r="C18">
        <f t="shared" si="2"/>
        <v>2759.0315407153366</v>
      </c>
      <c r="D18">
        <f t="shared" si="3"/>
        <v>0.7</v>
      </c>
      <c r="E18">
        <f t="shared" si="4"/>
        <v>0.30000000000000004</v>
      </c>
      <c r="F18" s="8">
        <f t="shared" si="5"/>
        <v>2.5000000000000013</v>
      </c>
      <c r="G18">
        <f t="shared" si="6"/>
        <v>7.0000000000000007E-2</v>
      </c>
      <c r="H18">
        <f t="shared" si="7"/>
        <v>0.6</v>
      </c>
      <c r="I18">
        <f t="shared" si="8"/>
        <v>2E-3</v>
      </c>
      <c r="J18">
        <f t="shared" si="9"/>
        <v>124026.83581742586</v>
      </c>
      <c r="K18">
        <f t="shared" si="10"/>
        <v>2566.0960409659456</v>
      </c>
      <c r="L18">
        <f t="shared" si="11"/>
        <v>31077.190825783448</v>
      </c>
      <c r="M18">
        <f t="shared" si="12"/>
        <v>10.99112464174828</v>
      </c>
      <c r="O18" s="12"/>
      <c r="P18">
        <v>15</v>
      </c>
      <c r="Q18">
        <f t="shared" si="13"/>
        <v>2322.6120236116662</v>
      </c>
      <c r="R18">
        <f>'Simulation 1'!K17</f>
        <v>1085.2528176645192</v>
      </c>
    </row>
    <row r="19" spans="1:18" x14ac:dyDescent="0.2">
      <c r="A19">
        <f t="shared" si="0"/>
        <v>17</v>
      </c>
      <c r="B19">
        <f t="shared" si="1"/>
        <v>706786.43931611034</v>
      </c>
      <c r="C19">
        <f t="shared" si="2"/>
        <v>2952.1637485654105</v>
      </c>
      <c r="D19">
        <f t="shared" si="3"/>
        <v>0.7</v>
      </c>
      <c r="E19">
        <f t="shared" si="4"/>
        <v>0.30000000000000004</v>
      </c>
      <c r="F19" s="8">
        <f t="shared" si="5"/>
        <v>2.6000000000000014</v>
      </c>
      <c r="G19">
        <f t="shared" si="6"/>
        <v>7.0000000000000007E-2</v>
      </c>
      <c r="H19">
        <f t="shared" si="7"/>
        <v>0.6</v>
      </c>
      <c r="I19">
        <f t="shared" si="8"/>
        <v>2E-3</v>
      </c>
      <c r="J19">
        <f t="shared" si="9"/>
        <v>136629.31115263276</v>
      </c>
      <c r="K19">
        <f t="shared" si="10"/>
        <v>2827.4805207595405</v>
      </c>
      <c r="L19">
        <f t="shared" si="11"/>
        <v>34857.08016346988</v>
      </c>
      <c r="M19">
        <f t="shared" si="12"/>
        <v>11.216497559737112</v>
      </c>
      <c r="O19" s="12"/>
      <c r="P19">
        <v>16</v>
      </c>
      <c r="Q19">
        <f t="shared" si="13"/>
        <v>2566.0960409659456</v>
      </c>
      <c r="R19">
        <f>'Simulation 1'!K18</f>
        <v>1186.4021043712485</v>
      </c>
    </row>
    <row r="20" spans="1:18" x14ac:dyDescent="0.2">
      <c r="A20">
        <f t="shared" si="0"/>
        <v>18</v>
      </c>
      <c r="B20">
        <f t="shared" si="1"/>
        <v>787350.45312905777</v>
      </c>
      <c r="C20">
        <f t="shared" si="2"/>
        <v>3158.8152109649895</v>
      </c>
      <c r="D20">
        <f t="shared" si="3"/>
        <v>0.7</v>
      </c>
      <c r="E20">
        <f t="shared" si="4"/>
        <v>0.30000000000000004</v>
      </c>
      <c r="F20" s="8">
        <f t="shared" si="5"/>
        <v>2.7000000000000015</v>
      </c>
      <c r="G20">
        <f t="shared" si="6"/>
        <v>7.0000000000000007E-2</v>
      </c>
      <c r="H20">
        <f t="shared" si="7"/>
        <v>0.6</v>
      </c>
      <c r="I20">
        <f t="shared" si="8"/>
        <v>2E-3</v>
      </c>
      <c r="J20">
        <f t="shared" si="9"/>
        <v>150374.75176658484</v>
      </c>
      <c r="K20">
        <f t="shared" si="10"/>
        <v>3107.6617257595021</v>
      </c>
      <c r="L20">
        <f t="shared" si="11"/>
        <v>39004.691549910953</v>
      </c>
      <c r="M20">
        <f t="shared" si="12"/>
        <v>11.446491747506649</v>
      </c>
      <c r="O20" s="12"/>
      <c r="P20">
        <v>17</v>
      </c>
      <c r="Q20">
        <f t="shared" si="13"/>
        <v>2827.4805207595405</v>
      </c>
      <c r="R20">
        <f>'Simulation 1'!K19</f>
        <v>1293.4887225739192</v>
      </c>
    </row>
    <row r="21" spans="1:18" x14ac:dyDescent="0.2">
      <c r="A21">
        <f t="shared" si="0"/>
        <v>19</v>
      </c>
      <c r="B21">
        <f t="shared" si="1"/>
        <v>876000.60328275058</v>
      </c>
      <c r="C21">
        <f t="shared" si="2"/>
        <v>3379.932275732539</v>
      </c>
      <c r="D21">
        <f t="shared" si="3"/>
        <v>0.7</v>
      </c>
      <c r="E21">
        <f t="shared" si="4"/>
        <v>0.30000000000000004</v>
      </c>
      <c r="F21" s="8">
        <f t="shared" si="5"/>
        <v>2.8000000000000016</v>
      </c>
      <c r="G21">
        <f t="shared" si="6"/>
        <v>7.0000000000000007E-2</v>
      </c>
      <c r="H21">
        <f t="shared" si="7"/>
        <v>0.6</v>
      </c>
      <c r="I21">
        <f t="shared" si="8"/>
        <v>2E-3</v>
      </c>
      <c r="J21">
        <f t="shared" si="9"/>
        <v>165358.10368151771</v>
      </c>
      <c r="K21">
        <f t="shared" si="10"/>
        <v>3407.567349918128</v>
      </c>
      <c r="L21">
        <f t="shared" si="11"/>
        <v>43549.361382112817</v>
      </c>
      <c r="M21">
        <f t="shared" si="12"/>
        <v>11.681201964154717</v>
      </c>
      <c r="O21" s="12"/>
      <c r="P21">
        <v>18</v>
      </c>
      <c r="Q21">
        <f t="shared" si="13"/>
        <v>3107.6617257595021</v>
      </c>
      <c r="R21">
        <f>'Simulation 1'!K20</f>
        <v>1406.690762750939</v>
      </c>
    </row>
    <row r="22" spans="1:18" x14ac:dyDescent="0.2">
      <c r="A22">
        <f t="shared" si="0"/>
        <v>20</v>
      </c>
      <c r="B22">
        <f t="shared" si="1"/>
        <v>973463.46428509569</v>
      </c>
      <c r="C22">
        <f t="shared" si="2"/>
        <v>3616.527535033817</v>
      </c>
      <c r="D22">
        <f t="shared" si="3"/>
        <v>0.7</v>
      </c>
      <c r="E22">
        <f t="shared" si="4"/>
        <v>0.30000000000000004</v>
      </c>
      <c r="F22" s="8">
        <f t="shared" si="5"/>
        <v>2.9000000000000017</v>
      </c>
      <c r="G22">
        <f t="shared" si="6"/>
        <v>7.0000000000000007E-2</v>
      </c>
      <c r="H22">
        <f t="shared" si="7"/>
        <v>0.6</v>
      </c>
      <c r="I22">
        <f t="shared" si="8"/>
        <v>2E-3</v>
      </c>
      <c r="J22">
        <f t="shared" si="9"/>
        <v>181681.74489800696</v>
      </c>
      <c r="K22">
        <f t="shared" si="10"/>
        <v>3728.1575573943228</v>
      </c>
      <c r="L22">
        <f t="shared" si="11"/>
        <v>48522.429308194907</v>
      </c>
      <c r="M22">
        <f t="shared" si="12"/>
        <v>11.920724911813668</v>
      </c>
      <c r="O22" s="12"/>
      <c r="P22">
        <v>19</v>
      </c>
      <c r="Q22">
        <f t="shared" si="13"/>
        <v>3407.567349918128</v>
      </c>
      <c r="R22">
        <f>'Simulation 1'!K21</f>
        <v>1526.1898994603068</v>
      </c>
    </row>
    <row r="23" spans="1:18" x14ac:dyDescent="0.2">
      <c r="A23">
        <f t="shared" si="0"/>
        <v>21</v>
      </c>
      <c r="B23">
        <f t="shared" si="1"/>
        <v>1080525.5842953296</v>
      </c>
      <c r="C23">
        <f t="shared" si="2"/>
        <v>3869.6844624861842</v>
      </c>
      <c r="D23">
        <f t="shared" si="3"/>
        <v>0.7</v>
      </c>
      <c r="E23">
        <f t="shared" si="4"/>
        <v>0.30000000000000004</v>
      </c>
      <c r="F23" s="8">
        <f t="shared" si="5"/>
        <v>3.0000000000000018</v>
      </c>
      <c r="G23">
        <f t="shared" si="6"/>
        <v>7.0000000000000007E-2</v>
      </c>
      <c r="H23">
        <f t="shared" si="7"/>
        <v>0.6</v>
      </c>
      <c r="I23">
        <f t="shared" si="8"/>
        <v>2E-3</v>
      </c>
      <c r="J23">
        <f t="shared" si="9"/>
        <v>199456.0454606608</v>
      </c>
      <c r="K23">
        <f t="shared" si="10"/>
        <v>4070.4260577398481</v>
      </c>
      <c r="L23">
        <f t="shared" si="11"/>
        <v>53957.362270291764</v>
      </c>
      <c r="M23">
        <f t="shared" si="12"/>
        <v>12.165159275492245</v>
      </c>
      <c r="O23" s="12"/>
      <c r="P23">
        <v>20</v>
      </c>
      <c r="Q23">
        <f t="shared" si="13"/>
        <v>3728.1575573943228</v>
      </c>
      <c r="R23">
        <f>'Simulation 1'!K22</f>
        <v>1652.1715902073233</v>
      </c>
    </row>
    <row r="24" spans="1:18" x14ac:dyDescent="0.2">
      <c r="A24">
        <f t="shared" si="0"/>
        <v>22</v>
      </c>
      <c r="B24">
        <f t="shared" si="1"/>
        <v>1198038.1604031355</v>
      </c>
      <c r="C24">
        <f t="shared" si="2"/>
        <v>4140.5623748602175</v>
      </c>
      <c r="D24">
        <f t="shared" si="3"/>
        <v>0.7</v>
      </c>
      <c r="E24">
        <f t="shared" si="4"/>
        <v>0.30000000000000004</v>
      </c>
      <c r="F24" s="8">
        <f t="shared" si="5"/>
        <v>3.1000000000000019</v>
      </c>
      <c r="G24">
        <f t="shared" si="6"/>
        <v>7.0000000000000007E-2</v>
      </c>
      <c r="H24">
        <f t="shared" si="7"/>
        <v>0.6</v>
      </c>
      <c r="I24">
        <f t="shared" si="8"/>
        <v>2E-3</v>
      </c>
      <c r="J24">
        <f t="shared" si="9"/>
        <v>218799.96870117827</v>
      </c>
      <c r="K24">
        <f t="shared" si="10"/>
        <v>4435.4012182145034</v>
      </c>
      <c r="L24">
        <f t="shared" si="11"/>
        <v>59889.885810974432</v>
      </c>
      <c r="M24">
        <f t="shared" si="12"/>
        <v>12.41460576373446</v>
      </c>
      <c r="O24" s="12"/>
      <c r="P24">
        <v>21</v>
      </c>
      <c r="Q24">
        <f t="shared" si="13"/>
        <v>4070.4260577398481</v>
      </c>
      <c r="R24">
        <f>'Simulation 1'!K23</f>
        <v>1784.8252717859555</v>
      </c>
    </row>
    <row r="25" spans="1:18" x14ac:dyDescent="0.2">
      <c r="A25">
        <f t="shared" si="0"/>
        <v>23</v>
      </c>
      <c r="B25">
        <f t="shared" si="1"/>
        <v>1326922.0653030362</v>
      </c>
      <c r="C25">
        <f t="shared" si="2"/>
        <v>4430.4017411004334</v>
      </c>
      <c r="D25">
        <f t="shared" si="3"/>
        <v>0.7</v>
      </c>
      <c r="E25">
        <f t="shared" si="4"/>
        <v>0.30000000000000004</v>
      </c>
      <c r="F25" s="8">
        <f t="shared" si="5"/>
        <v>3.200000000000002</v>
      </c>
      <c r="G25">
        <f t="shared" si="6"/>
        <v>7.0000000000000007E-2</v>
      </c>
      <c r="H25">
        <f t="shared" si="7"/>
        <v>0.6</v>
      </c>
      <c r="I25">
        <f t="shared" si="8"/>
        <v>2E-3</v>
      </c>
      <c r="J25">
        <f t="shared" si="9"/>
        <v>239841.7166381682</v>
      </c>
      <c r="K25">
        <f t="shared" si="10"/>
        <v>4824.1472142373404</v>
      </c>
      <c r="L25">
        <f t="shared" si="11"/>
        <v>66358.123052863957</v>
      </c>
      <c r="M25">
        <f t="shared" si="12"/>
        <v>12.669167150112191</v>
      </c>
      <c r="O25" s="12"/>
      <c r="P25">
        <v>22</v>
      </c>
      <c r="Q25">
        <f t="shared" si="13"/>
        <v>4435.4012182145034</v>
      </c>
      <c r="R25">
        <f>'Simulation 1'!K24</f>
        <v>1924.3445548255793</v>
      </c>
    </row>
    <row r="26" spans="1:18" x14ac:dyDescent="0.2">
      <c r="A26">
        <f t="shared" si="0"/>
        <v>24</v>
      </c>
      <c r="B26">
        <f t="shared" si="1"/>
        <v>1468173.251155331</v>
      </c>
      <c r="C26">
        <f t="shared" si="2"/>
        <v>4740.5298629774643</v>
      </c>
      <c r="D26">
        <f t="shared" si="3"/>
        <v>0.7</v>
      </c>
      <c r="E26">
        <f t="shared" si="4"/>
        <v>0.30000000000000004</v>
      </c>
      <c r="F26" s="8">
        <f t="shared" si="5"/>
        <v>3.300000000000002</v>
      </c>
      <c r="G26">
        <f t="shared" si="6"/>
        <v>7.0000000000000007E-2</v>
      </c>
      <c r="H26">
        <f t="shared" si="7"/>
        <v>0.6</v>
      </c>
      <c r="I26">
        <f t="shared" si="8"/>
        <v>2E-3</v>
      </c>
      <c r="J26">
        <f t="shared" si="9"/>
        <v>262719.42272638937</v>
      </c>
      <c r="K26">
        <f t="shared" si="10"/>
        <v>5237.765219024388</v>
      </c>
      <c r="L26">
        <f t="shared" si="11"/>
        <v>73402.741783697973</v>
      </c>
      <c r="M26">
        <f t="shared" si="12"/>
        <v>12.92894831556851</v>
      </c>
      <c r="O26" s="12"/>
      <c r="P26">
        <v>23</v>
      </c>
      <c r="Q26">
        <f t="shared" si="13"/>
        <v>4824.1472142373404</v>
      </c>
      <c r="R26">
        <f>'Simulation 1'!K25</f>
        <v>2070.9274171953325</v>
      </c>
    </row>
    <row r="27" spans="1:18" x14ac:dyDescent="0.2">
      <c r="A27">
        <f t="shared" si="0"/>
        <v>25</v>
      </c>
      <c r="B27">
        <f t="shared" si="1"/>
        <v>1622868.5582888541</v>
      </c>
      <c r="C27">
        <f t="shared" si="2"/>
        <v>5072.3669533858874</v>
      </c>
      <c r="D27">
        <f t="shared" si="3"/>
        <v>0.7</v>
      </c>
      <c r="E27">
        <f t="shared" si="4"/>
        <v>0.30000000000000004</v>
      </c>
      <c r="F27" s="8">
        <f t="shared" si="5"/>
        <v>3.4000000000000021</v>
      </c>
      <c r="G27">
        <f t="shared" si="6"/>
        <v>7.0000000000000007E-2</v>
      </c>
      <c r="H27">
        <f t="shared" si="7"/>
        <v>0.6</v>
      </c>
      <c r="I27">
        <f t="shared" si="8"/>
        <v>2E-3</v>
      </c>
      <c r="J27">
        <f t="shared" si="9"/>
        <v>287581.89537650044</v>
      </c>
      <c r="K27">
        <f t="shared" si="10"/>
        <v>5677.3946335069959</v>
      </c>
      <c r="L27">
        <f t="shared" si="11"/>
        <v>81067.110102922117</v>
      </c>
      <c r="M27">
        <f t="shared" si="12"/>
        <v>13.194056291629371</v>
      </c>
      <c r="O27" s="12"/>
      <c r="P27">
        <v>24</v>
      </c>
      <c r="Q27">
        <f t="shared" si="13"/>
        <v>5237.765219024388</v>
      </c>
      <c r="R27">
        <f>'Simulation 1'!K26</f>
        <v>2224.7763968511781</v>
      </c>
    </row>
    <row r="28" spans="1:18" x14ac:dyDescent="0.2">
      <c r="A28">
        <f t="shared" si="0"/>
        <v>26</v>
      </c>
      <c r="B28">
        <f t="shared" si="1"/>
        <v>1792171.9583981766</v>
      </c>
      <c r="C28">
        <f t="shared" si="2"/>
        <v>5427.4326401229</v>
      </c>
      <c r="D28">
        <f t="shared" si="3"/>
        <v>0.7</v>
      </c>
      <c r="E28">
        <f t="shared" si="4"/>
        <v>0.30000000000000004</v>
      </c>
      <c r="F28" s="8">
        <f t="shared" si="5"/>
        <v>3.5000000000000022</v>
      </c>
      <c r="G28">
        <f t="shared" si="6"/>
        <v>7.0000000000000007E-2</v>
      </c>
      <c r="H28">
        <f t="shared" si="7"/>
        <v>0.6</v>
      </c>
      <c r="I28">
        <f t="shared" si="8"/>
        <v>2E-3</v>
      </c>
      <c r="J28">
        <f t="shared" si="9"/>
        <v>314589.41591107938</v>
      </c>
      <c r="K28">
        <f t="shared" si="10"/>
        <v>6144.214357668995</v>
      </c>
      <c r="L28">
        <f t="shared" si="11"/>
        <v>89397.46111097229</v>
      </c>
      <c r="M28">
        <f t="shared" si="12"/>
        <v>13.464600304501241</v>
      </c>
      <c r="O28" s="12"/>
      <c r="P28">
        <v>25</v>
      </c>
      <c r="Q28">
        <f t="shared" si="13"/>
        <v>5677.3946335069959</v>
      </c>
      <c r="R28">
        <f>'Simulation 1'!K27</f>
        <v>2386.0987846541184</v>
      </c>
    </row>
    <row r="29" spans="1:18" x14ac:dyDescent="0.2">
      <c r="A29">
        <f t="shared" si="0"/>
        <v>27</v>
      </c>
      <c r="B29">
        <f t="shared" si="1"/>
        <v>1977341.2640280279</v>
      </c>
      <c r="C29">
        <f t="shared" si="2"/>
        <v>5807.3529249315034</v>
      </c>
      <c r="D29">
        <f t="shared" si="3"/>
        <v>0.7</v>
      </c>
      <c r="E29">
        <f t="shared" si="4"/>
        <v>0.30000000000000004</v>
      </c>
      <c r="F29" s="8">
        <f t="shared" si="5"/>
        <v>3.6000000000000023</v>
      </c>
      <c r="G29">
        <f t="shared" si="6"/>
        <v>7.0000000000000007E-2</v>
      </c>
      <c r="H29">
        <f t="shared" si="7"/>
        <v>0.6</v>
      </c>
      <c r="I29">
        <f t="shared" si="8"/>
        <v>2E-3</v>
      </c>
      <c r="J29">
        <f t="shared" si="9"/>
        <v>343914.5948846956</v>
      </c>
      <c r="K29">
        <f t="shared" si="10"/>
        <v>6639.4441044853411</v>
      </c>
      <c r="L29">
        <f t="shared" si="11"/>
        <v>98443.067148866583</v>
      </c>
      <c r="M29">
        <f t="shared" si="12"/>
        <v>13.740691820073035</v>
      </c>
      <c r="O29" s="12"/>
      <c r="P29">
        <v>26</v>
      </c>
      <c r="Q29">
        <f t="shared" si="13"/>
        <v>6144.214357668995</v>
      </c>
      <c r="R29">
        <f>'Simulation 1'!K28</f>
        <v>2555.1068176400631</v>
      </c>
    </row>
    <row r="30" spans="1:18" x14ac:dyDescent="0.2">
      <c r="A30">
        <f t="shared" si="0"/>
        <v>28</v>
      </c>
      <c r="B30">
        <f t="shared" si="1"/>
        <v>2179735.3384307893</v>
      </c>
      <c r="C30">
        <f t="shared" si="2"/>
        <v>6213.8676296767089</v>
      </c>
      <c r="D30">
        <f t="shared" si="3"/>
        <v>0.7</v>
      </c>
      <c r="E30">
        <f t="shared" si="4"/>
        <v>0.30000000000000004</v>
      </c>
      <c r="F30" s="8">
        <f t="shared" si="5"/>
        <v>3.7000000000000024</v>
      </c>
      <c r="G30">
        <f t="shared" si="6"/>
        <v>7.0000000000000007E-2</v>
      </c>
      <c r="H30">
        <f t="shared" si="7"/>
        <v>0.6</v>
      </c>
      <c r="I30">
        <f t="shared" si="8"/>
        <v>2E-3</v>
      </c>
      <c r="J30">
        <f t="shared" si="9"/>
        <v>375743.29097648076</v>
      </c>
      <c r="K30">
        <f t="shared" si="10"/>
        <v>7164.3457576900473</v>
      </c>
      <c r="L30">
        <f t="shared" si="11"/>
        <v>108256.42412360817</v>
      </c>
      <c r="M30">
        <f t="shared" si="12"/>
        <v>14.02244458984079</v>
      </c>
    </row>
  </sheetData>
  <mergeCells count="1">
    <mergeCell ref="O3:O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Simulation 1</vt:lpstr>
      <vt:lpstr>Simulation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2019-11-25T19:52:11Z</dcterms:created>
  <dcterms:modified xsi:type="dcterms:W3CDTF">2021-12-07T17:09:00Z</dcterms:modified>
</cp:coreProperties>
</file>