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date1904="1" showInkAnnotation="0" hidePivotFieldList="1" autoCompressPictures="0"/>
  <mc:AlternateContent xmlns:mc="http://schemas.openxmlformats.org/markup-compatibility/2006">
    <mc:Choice Requires="x15">
      <x15ac:absPath xmlns:x15ac="http://schemas.microsoft.com/office/spreadsheetml/2010/11/ac" url="/Users/JLH/Dropbox/2-Teaching/BMC Classes/BMC_24_Spring_360-IntroNewUrbanism/ClassMaterials/0_CaseStudies/"/>
    </mc:Choice>
  </mc:AlternateContent>
  <xr:revisionPtr revIDLastSave="0" documentId="13_ncr:1_{0193E699-51E0-7A45-BAE2-20083EBA7A8B}" xr6:coauthVersionLast="47" xr6:coauthVersionMax="47" xr10:uidLastSave="{00000000-0000-0000-0000-000000000000}"/>
  <bookViews>
    <workbookView xWindow="2740" yWindow="760" windowWidth="27500" windowHeight="18880" tabRatio="797" firstSheet="1" activeTab="1" xr2:uid="{00000000-000D-0000-FFFF-FFFF00000000}"/>
  </bookViews>
  <sheets>
    <sheet name="Tasks" sheetId="2" r:id="rId1"/>
    <sheet name="Places" sheetId="1" r:id="rId2"/>
  </sheets>
  <definedNames>
    <definedName name="_xlnm._FilterDatabase" localSheetId="1" hidden="1">Places!$A$2:$AF$37</definedName>
    <definedName name="_xlnm.Print_Area" localSheetId="1">Places!$A$1:$AF$37</definedName>
    <definedName name="_xlnm.Print_Area" localSheetId="0">Tasks!$A$1:$AB$66</definedName>
    <definedName name="_xlnm.Print_Titles" localSheetId="1">Places!$1:$2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K31" i="1" l="1"/>
  <c r="AJ31" i="1" s="1"/>
  <c r="H31" i="1" s="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alcChain>
</file>

<file path=xl/sharedStrings.xml><?xml version="1.0" encoding="utf-8"?>
<sst xmlns="http://schemas.openxmlformats.org/spreadsheetml/2006/main" count="773" uniqueCount="545">
  <si>
    <t>St. Charles</t>
    <phoneticPr fontId="4" type="noConversion"/>
  </si>
  <si>
    <t>MO</t>
    <phoneticPr fontId="4" type="noConversion"/>
  </si>
  <si>
    <t>OR</t>
    <phoneticPr fontId="4" type="noConversion"/>
  </si>
  <si>
    <t>Park DuValle</t>
    <phoneticPr fontId="4" type="noConversion"/>
  </si>
  <si>
    <t>UDA</t>
    <phoneticPr fontId="4" type="noConversion"/>
  </si>
  <si>
    <t>Lennertz Coyle</t>
    <phoneticPr fontId="4" type="noConversion"/>
  </si>
  <si>
    <t>FL</t>
    <phoneticPr fontId="4" type="noConversion"/>
  </si>
  <si>
    <t>x</t>
    <phoneticPr fontId="4" type="noConversion"/>
  </si>
  <si>
    <t>x</t>
    <phoneticPr fontId="4" type="noConversion"/>
  </si>
  <si>
    <t>x</t>
    <phoneticPr fontId="4" type="noConversion"/>
  </si>
  <si>
    <t>x</t>
    <phoneticPr fontId="4" type="noConversion"/>
  </si>
  <si>
    <t>x</t>
    <phoneticPr fontId="4" type="noConversion"/>
  </si>
  <si>
    <t>Alys Beach</t>
    <phoneticPr fontId="4" type="noConversion"/>
  </si>
  <si>
    <t>GA</t>
    <phoneticPr fontId="4" type="noConversion"/>
  </si>
  <si>
    <t>Places: Secure additional images needed</t>
    <phoneticPr fontId="4" type="noConversion"/>
  </si>
  <si>
    <t>Places: Interview designers/developers</t>
    <phoneticPr fontId="4" type="noConversion"/>
  </si>
  <si>
    <t>Places: Draft case text</t>
    <phoneticPr fontId="4" type="noConversion"/>
  </si>
  <si>
    <t>Places: Create figure-ground drawings</t>
    <phoneticPr fontId="4" type="noConversion"/>
  </si>
  <si>
    <t>Cooper Carry</t>
    <phoneticPr fontId="4" type="noConversion"/>
  </si>
  <si>
    <t>Celebration</t>
    <phoneticPr fontId="4" type="noConversion"/>
  </si>
  <si>
    <t>FL</t>
    <phoneticPr fontId="4" type="noConversion"/>
  </si>
  <si>
    <t>Columbia Pike</t>
    <phoneticPr fontId="4" type="noConversion"/>
  </si>
  <si>
    <t>Hall Alminanna</t>
    <phoneticPr fontId="4" type="noConversion"/>
  </si>
  <si>
    <t>Petaluma</t>
    <phoneticPr fontId="4" type="noConversion"/>
  </si>
  <si>
    <t>CA</t>
    <phoneticPr fontId="4" type="noConversion"/>
  </si>
  <si>
    <t xml:space="preserve">Glenwood Park </t>
    <phoneticPr fontId="4" type="noConversion"/>
  </si>
  <si>
    <t>Habersham</t>
    <phoneticPr fontId="4" type="noConversion"/>
  </si>
  <si>
    <t>Corridor</t>
    <phoneticPr fontId="4" type="noConversion"/>
  </si>
  <si>
    <t>Scale:</t>
    <phoneticPr fontId="4" type="noConversion"/>
  </si>
  <si>
    <t>x</t>
    <phoneticPr fontId="4" type="noConversion"/>
  </si>
  <si>
    <t>x</t>
    <phoneticPr fontId="4" type="noConversion"/>
  </si>
  <si>
    <t>x</t>
    <phoneticPr fontId="4" type="noConversion"/>
  </si>
  <si>
    <t>x</t>
    <phoneticPr fontId="4" type="noConversion"/>
  </si>
  <si>
    <t>x</t>
    <phoneticPr fontId="4" type="noConversion"/>
  </si>
  <si>
    <t>x</t>
    <phoneticPr fontId="4" type="noConversion"/>
  </si>
  <si>
    <t>Region / Metropolis</t>
    <phoneticPr fontId="4" type="noConversion"/>
  </si>
  <si>
    <t>Neighborhood (incl. Town Center, Hamlet)</t>
    <phoneticPr fontId="4" type="noConversion"/>
  </si>
  <si>
    <t>x</t>
    <phoneticPr fontId="4" type="noConversion"/>
  </si>
  <si>
    <t>Greenfield</t>
    <phoneticPr fontId="4" type="noConversion"/>
  </si>
  <si>
    <t>Brownfield</t>
    <phoneticPr fontId="4" type="noConversion"/>
  </si>
  <si>
    <t>Greyfield</t>
    <phoneticPr fontId="4" type="noConversion"/>
  </si>
  <si>
    <t>Type:</t>
    <phoneticPr fontId="4" type="noConversion"/>
  </si>
  <si>
    <t>Calthorpe Associates</t>
  </si>
  <si>
    <t>Essays: talk to Chuck and others to finalize event agenda</t>
    <phoneticPr fontId="4" type="noConversion"/>
  </si>
  <si>
    <t>c</t>
    <phoneticPr fontId="4" type="noConversion"/>
  </si>
  <si>
    <t>p</t>
    <phoneticPr fontId="4" type="noConversion"/>
  </si>
  <si>
    <t>Notes</t>
    <phoneticPr fontId="4" type="noConversion"/>
  </si>
  <si>
    <t>Places: Get Google maps for list</t>
    <phoneticPr fontId="4" type="noConversion"/>
  </si>
  <si>
    <t>Places: pull together graphic design examples we each like</t>
    <phoneticPr fontId="4" type="noConversion"/>
  </si>
  <si>
    <t>Places: Issue Call for Cases</t>
    <phoneticPr fontId="4" type="noConversion"/>
  </si>
  <si>
    <t>Places: Deadline for Case submission</t>
    <phoneticPr fontId="4" type="noConversion"/>
  </si>
  <si>
    <t>ask Dan S, E Talen, B Brown, listservs - JH sent email to select group 8/20</t>
    <phoneticPr fontId="4" type="noConversion"/>
  </si>
  <si>
    <t>www.dropbox.com?</t>
    <phoneticPr fontId="4" type="noConversion"/>
  </si>
  <si>
    <t>Are we asking speakers to pay their own way?
Length for essays?</t>
    <phoneticPr fontId="4" type="noConversion"/>
  </si>
  <si>
    <t>Seaside / CNU FL handling</t>
    <phoneticPr fontId="4" type="noConversion"/>
  </si>
  <si>
    <t>send with reminder for essays</t>
    <phoneticPr fontId="4" type="noConversion"/>
  </si>
  <si>
    <t>include draft of places under consideration</t>
    <phoneticPr fontId="4" type="noConversion"/>
  </si>
  <si>
    <t>headshots, photos of Founders at key events</t>
    <phoneticPr fontId="4" type="noConversion"/>
  </si>
  <si>
    <t>session where the Founders and critics debate the essays?</t>
    <phoneticPr fontId="4" type="noConversion"/>
  </si>
  <si>
    <t>Publishing: CNU 20: culmination of 30/20 celebration; book available</t>
    <phoneticPr fontId="4" type="noConversion"/>
  </si>
  <si>
    <t>Marketing: draft and submit Madison session idea online</t>
    <phoneticPr fontId="4" type="noConversion"/>
  </si>
  <si>
    <t>The Waters</t>
    <phoneticPr fontId="4" type="noConversion"/>
  </si>
  <si>
    <t>Pike Road</t>
    <phoneticPr fontId="4" type="noConversion"/>
  </si>
  <si>
    <t>AL</t>
    <phoneticPr fontId="4" type="noConversion"/>
  </si>
  <si>
    <t>Project</t>
    <phoneticPr fontId="4" type="noConversion"/>
  </si>
  <si>
    <t>Lead Design Firm</t>
    <phoneticPr fontId="4" type="noConversion"/>
  </si>
  <si>
    <t>City</t>
    <phoneticPr fontId="4" type="noConversion"/>
  </si>
  <si>
    <t>State</t>
    <phoneticPr fontId="4" type="noConversion"/>
  </si>
  <si>
    <t>Essays: contact Chris re video recording for Seaside event</t>
    <phoneticPr fontId="4" type="noConversion"/>
  </si>
  <si>
    <t>Essays: contact Richard Oram re funding for Seaside event</t>
    <phoneticPr fontId="4" type="noConversion"/>
  </si>
  <si>
    <t>Essays: talk to Frank about options for housing at Seaside</t>
    <phoneticPr fontId="4" type="noConversion"/>
  </si>
  <si>
    <t>Publishing: talk to Dhiru about how he produced his graphics</t>
    <phoneticPr fontId="4" type="noConversion"/>
  </si>
  <si>
    <t>p</t>
    <phoneticPr fontId="4" type="noConversion"/>
  </si>
  <si>
    <t>p</t>
    <phoneticPr fontId="4" type="noConversion"/>
  </si>
  <si>
    <t>x</t>
    <phoneticPr fontId="4" type="noConversion"/>
  </si>
  <si>
    <t>x</t>
    <phoneticPr fontId="4" type="noConversion"/>
  </si>
  <si>
    <t>p</t>
    <phoneticPr fontId="4" type="noConversion"/>
  </si>
  <si>
    <t>c</t>
    <phoneticPr fontId="4" type="noConversion"/>
  </si>
  <si>
    <t>c</t>
    <phoneticPr fontId="4" type="noConversion"/>
  </si>
  <si>
    <t>Places: Touch up, crop photos</t>
    <phoneticPr fontId="4" type="noConversion"/>
  </si>
  <si>
    <t>Places: Layout Case Section</t>
    <phoneticPr fontId="4" type="noConversion"/>
  </si>
  <si>
    <t>Elements: Draft Call for Examples</t>
    <phoneticPr fontId="4" type="noConversion"/>
  </si>
  <si>
    <t>Elements: Issue Call for Examples</t>
    <phoneticPr fontId="4" type="noConversion"/>
  </si>
  <si>
    <t>Publishing: draft sample case: Kentlands</t>
    <phoneticPr fontId="4" type="noConversion"/>
  </si>
  <si>
    <t>Publishing: clarify roles for Mike/Jen</t>
    <phoneticPr fontId="4" type="noConversion"/>
  </si>
  <si>
    <t>Publishing: contact publishers</t>
    <phoneticPr fontId="4" type="noConversion"/>
  </si>
  <si>
    <t>Publishing: develop layout framework for all sections</t>
    <phoneticPr fontId="4" type="noConversion"/>
  </si>
  <si>
    <t>Publishing: create image release form</t>
    <phoneticPr fontId="4" type="noConversion"/>
  </si>
  <si>
    <t>Publishing: set up file sharing site for case and details submissions</t>
    <phoneticPr fontId="4" type="noConversion"/>
  </si>
  <si>
    <t>Publishing: first draft available</t>
    <phoneticPr fontId="4" type="noConversion"/>
  </si>
  <si>
    <t>Publishing: book ready for print</t>
    <phoneticPr fontId="4" type="noConversion"/>
  </si>
  <si>
    <t>Vince Graham</t>
    <phoneticPr fontId="4" type="noConversion"/>
  </si>
  <si>
    <t>Gaithersburg</t>
    <phoneticPr fontId="4" type="noConversion"/>
  </si>
  <si>
    <t>MD</t>
    <phoneticPr fontId="4" type="noConversion"/>
  </si>
  <si>
    <t>Mashpee Commons</t>
    <phoneticPr fontId="4" type="noConversion"/>
  </si>
  <si>
    <t>Cornish Associates</t>
    <phoneticPr fontId="4" type="noConversion"/>
  </si>
  <si>
    <t>Pasadena</t>
    <phoneticPr fontId="4" type="noConversion"/>
  </si>
  <si>
    <t>CA</t>
    <phoneticPr fontId="4" type="noConversion"/>
  </si>
  <si>
    <t>Places: Draft Call for Cases</t>
    <phoneticPr fontId="4" type="noConversion"/>
  </si>
  <si>
    <t>Places: Find how to get orthos</t>
    <phoneticPr fontId="4" type="noConversion"/>
  </si>
  <si>
    <t>JH, MW, Chuck, Natalie, TCRPC - Diane Hodel, someone fr CNU, Frank Starkey - JH sent email to Chuck 8/20 to set up</t>
    <phoneticPr fontId="4" type="noConversion"/>
  </si>
  <si>
    <t>USGS seems best source, but exact locations may be out of date</t>
    <phoneticPr fontId="4" type="noConversion"/>
  </si>
  <si>
    <t>Kendall</t>
  </si>
  <si>
    <t>x</t>
    <phoneticPr fontId="4" type="noConversion"/>
  </si>
  <si>
    <t>x</t>
    <phoneticPr fontId="4" type="noConversion"/>
  </si>
  <si>
    <t>Marketing: talk to Dhiru about Madison session idea</t>
    <phoneticPr fontId="4" type="noConversion"/>
  </si>
  <si>
    <t>Marketing: CNU poll of TNDs with best lessons</t>
    <phoneticPr fontId="4" type="noConversion"/>
  </si>
  <si>
    <t>Marketing: CNU 19</t>
    <phoneticPr fontId="4" type="noConversion"/>
  </si>
  <si>
    <t>Marketing: CNU monthly highlight of influential TND</t>
    <phoneticPr fontId="4" type="noConversion"/>
  </si>
  <si>
    <t>Marketing: book blog?</t>
    <phoneticPr fontId="4" type="noConversion"/>
  </si>
  <si>
    <t>Marketing: work with publicist?</t>
    <phoneticPr fontId="4" type="noConversion"/>
  </si>
  <si>
    <t>Marketing: iphone app to find NU projects</t>
    <phoneticPr fontId="4" type="noConversion"/>
  </si>
  <si>
    <t>Marketing: ways for people to upload and populate iphone app</t>
    <phoneticPr fontId="4" type="noConversion"/>
  </si>
  <si>
    <t>Celebration</t>
  </si>
  <si>
    <t>Deadline</t>
    <phoneticPr fontId="4" type="noConversion"/>
  </si>
  <si>
    <t>1/27-28/11</t>
    <phoneticPr fontId="4" type="noConversion"/>
  </si>
  <si>
    <t>JH</t>
    <phoneticPr fontId="4" type="noConversion"/>
  </si>
  <si>
    <t>JH</t>
    <phoneticPr fontId="4" type="noConversion"/>
  </si>
  <si>
    <t>JH</t>
    <phoneticPr fontId="4" type="noConversion"/>
  </si>
  <si>
    <t>MW / JH</t>
    <phoneticPr fontId="4" type="noConversion"/>
  </si>
  <si>
    <t>x</t>
    <phoneticPr fontId="4" type="noConversion"/>
  </si>
  <si>
    <t>I’on</t>
  </si>
  <si>
    <t>Places: Format draft of case chapter</t>
    <phoneticPr fontId="4" type="noConversion"/>
  </si>
  <si>
    <t>Places: Finalize case selection</t>
    <phoneticPr fontId="4" type="noConversion"/>
  </si>
  <si>
    <t>x</t>
    <phoneticPr fontId="4" type="noConversion"/>
  </si>
  <si>
    <t>x</t>
    <phoneticPr fontId="4" type="noConversion"/>
  </si>
  <si>
    <t>Kentlands</t>
  </si>
  <si>
    <t>June</t>
    <phoneticPr fontId="4" type="noConversion"/>
  </si>
  <si>
    <t>x</t>
    <phoneticPr fontId="4" type="noConversion"/>
  </si>
  <si>
    <t>JH</t>
    <phoneticPr fontId="4" type="noConversion"/>
  </si>
  <si>
    <t>JH/MW</t>
    <phoneticPr fontId="4" type="noConversion"/>
  </si>
  <si>
    <t>Essays: Set up call to discuss Seaside event</t>
    <phoneticPr fontId="4" type="noConversion"/>
  </si>
  <si>
    <t>Essays: Draft Save the Date letter</t>
    <phoneticPr fontId="4" type="noConversion"/>
  </si>
  <si>
    <t>Rosemary Beach</t>
  </si>
  <si>
    <t>Seaside</t>
  </si>
  <si>
    <t>Serenbe</t>
  </si>
  <si>
    <t>x</t>
    <phoneticPr fontId="4" type="noConversion"/>
  </si>
  <si>
    <t>Task</t>
    <phoneticPr fontId="4" type="noConversion"/>
  </si>
  <si>
    <t>July</t>
    <phoneticPr fontId="4" type="noConversion"/>
  </si>
  <si>
    <t>Aug</t>
    <phoneticPr fontId="4" type="noConversion"/>
  </si>
  <si>
    <t>Sept</t>
    <phoneticPr fontId="4" type="noConversion"/>
  </si>
  <si>
    <t>Oct</t>
    <phoneticPr fontId="4" type="noConversion"/>
  </si>
  <si>
    <t>New Town St. Charles</t>
  </si>
  <si>
    <t>Orenco Station</t>
  </si>
  <si>
    <t>Prospect</t>
  </si>
  <si>
    <t>Elements: Deadline for Example submission</t>
    <phoneticPr fontId="4" type="noConversion"/>
  </si>
  <si>
    <t>Elements: Layout Example section</t>
    <phoneticPr fontId="4" type="noConversion"/>
  </si>
  <si>
    <t>Publishing: interview colleagues re publishing experience</t>
    <phoneticPr fontId="4" type="noConversion"/>
  </si>
  <si>
    <t>Publishing: draft book proposal</t>
    <phoneticPr fontId="4" type="noConversion"/>
  </si>
  <si>
    <t>MW</t>
    <phoneticPr fontId="4" type="noConversion"/>
  </si>
  <si>
    <t>Essays: talk to Seaside about Council</t>
    <phoneticPr fontId="4" type="noConversion"/>
  </si>
  <si>
    <t>Essays: talk to John N re NU celebration</t>
    <phoneticPr fontId="4" type="noConversion"/>
  </si>
  <si>
    <t>Essays: talk to Florida folks re NU celebration</t>
    <phoneticPr fontId="4" type="noConversion"/>
  </si>
  <si>
    <t>Essays: contact founders to invite to event, request essays</t>
    <phoneticPr fontId="4" type="noConversion"/>
  </si>
  <si>
    <t>Essays: update to Frank Starkey for Seaside Board</t>
    <phoneticPr fontId="4" type="noConversion"/>
  </si>
  <si>
    <t>Essays: draft grant proposal budget</t>
    <phoneticPr fontId="4" type="noConversion"/>
  </si>
  <si>
    <t>Suburban Retrofit</t>
    <phoneticPr fontId="4" type="noConversion"/>
  </si>
  <si>
    <t>Infill</t>
    <phoneticPr fontId="4" type="noConversion"/>
  </si>
  <si>
    <t>Essays: draft grant proposal text</t>
    <phoneticPr fontId="4" type="noConversion"/>
  </si>
  <si>
    <t>Essays: check on getting CNU I tapes digitized</t>
    <phoneticPr fontId="4" type="noConversion"/>
  </si>
  <si>
    <t>Essays: Idenitfy critics</t>
    <phoneticPr fontId="4" type="noConversion"/>
  </si>
  <si>
    <t>Nov</t>
    <phoneticPr fontId="4" type="noConversion"/>
  </si>
  <si>
    <t>Dec</t>
    <phoneticPr fontId="4" type="noConversion"/>
  </si>
  <si>
    <t>Jan</t>
    <phoneticPr fontId="4" type="noConversion"/>
  </si>
  <si>
    <t>Legacy Town Center</t>
  </si>
  <si>
    <t>Addison Circle</t>
  </si>
  <si>
    <t>Atlantic Station</t>
  </si>
  <si>
    <t>Bethesda Row</t>
  </si>
  <si>
    <t>x</t>
    <phoneticPr fontId="4" type="noConversion"/>
  </si>
  <si>
    <t>JH</t>
    <phoneticPr fontId="4" type="noConversion"/>
  </si>
  <si>
    <t>JH</t>
    <phoneticPr fontId="4" type="noConversion"/>
  </si>
  <si>
    <t>MW</t>
    <phoneticPr fontId="4" type="noConversion"/>
  </si>
  <si>
    <t>x</t>
    <phoneticPr fontId="4" type="noConversion"/>
  </si>
  <si>
    <t>x</t>
    <phoneticPr fontId="4" type="noConversion"/>
  </si>
  <si>
    <t>C</t>
    <phoneticPr fontId="4" type="noConversion"/>
  </si>
  <si>
    <t>C</t>
    <phoneticPr fontId="4" type="noConversion"/>
  </si>
  <si>
    <t>JH</t>
    <phoneticPr fontId="4" type="noConversion"/>
  </si>
  <si>
    <t>JH</t>
    <phoneticPr fontId="4" type="noConversion"/>
  </si>
  <si>
    <t>JH</t>
    <phoneticPr fontId="4" type="noConversion"/>
  </si>
  <si>
    <t>MW / JH</t>
    <phoneticPr fontId="4" type="noConversion"/>
  </si>
  <si>
    <t>p</t>
    <phoneticPr fontId="4" type="noConversion"/>
  </si>
  <si>
    <t>c</t>
    <phoneticPr fontId="4" type="noConversion"/>
  </si>
  <si>
    <t>Essays: Send Save the Date letter</t>
    <phoneticPr fontId="4" type="noConversion"/>
  </si>
  <si>
    <t>Essays: Draft Call for Essays</t>
    <phoneticPr fontId="4" type="noConversion"/>
  </si>
  <si>
    <t>Essays: Issue Call for Essays</t>
    <phoneticPr fontId="4" type="noConversion"/>
  </si>
  <si>
    <t>Essays: advertise event</t>
    <phoneticPr fontId="4" type="noConversion"/>
  </si>
  <si>
    <t>Essays: Reminder for Essays</t>
    <phoneticPr fontId="4" type="noConversion"/>
  </si>
  <si>
    <t>Essays: pre-event deadline for essays</t>
    <phoneticPr fontId="4" type="noConversion"/>
  </si>
  <si>
    <t>Essays: Review Essays - Create Program of Topics</t>
    <phoneticPr fontId="4" type="noConversion"/>
  </si>
  <si>
    <t>Essays: Founders Council (1/27-28/11): Kick off the 30/20 celebration</t>
    <phoneticPr fontId="4" type="noConversion"/>
  </si>
  <si>
    <t>Essays: Transcribe notes from Seaside event</t>
    <phoneticPr fontId="4" type="noConversion"/>
  </si>
  <si>
    <t>Essays: deadline for revised essays</t>
    <phoneticPr fontId="4" type="noConversion"/>
  </si>
  <si>
    <t>Essays: JH / MW edit essays</t>
    <phoneticPr fontId="4" type="noConversion"/>
  </si>
  <si>
    <t>Essays: Layout essay section</t>
    <phoneticPr fontId="4" type="noConversion"/>
  </si>
  <si>
    <t>C</t>
    <phoneticPr fontId="4" type="noConversion"/>
  </si>
  <si>
    <t>C</t>
    <phoneticPr fontId="4" type="noConversion"/>
  </si>
  <si>
    <t>C</t>
    <phoneticPr fontId="4" type="noConversion"/>
  </si>
  <si>
    <t>p</t>
    <phoneticPr fontId="4" type="noConversion"/>
  </si>
  <si>
    <t>x</t>
    <phoneticPr fontId="4" type="noConversion"/>
  </si>
  <si>
    <t>x</t>
    <phoneticPr fontId="4" type="noConversion"/>
  </si>
  <si>
    <t>x</t>
    <phoneticPr fontId="4" type="noConversion"/>
  </si>
  <si>
    <t>x</t>
    <phoneticPr fontId="4" type="noConversion"/>
  </si>
  <si>
    <t>MW</t>
    <phoneticPr fontId="4" type="noConversion"/>
  </si>
  <si>
    <t>JH</t>
    <phoneticPr fontId="4" type="noConversion"/>
  </si>
  <si>
    <t>Transit</t>
    <phoneticPr fontId="4" type="noConversion"/>
  </si>
  <si>
    <t>Addison</t>
    <phoneticPr fontId="4" type="noConversion"/>
  </si>
  <si>
    <t>TX</t>
    <phoneticPr fontId="4" type="noConversion"/>
  </si>
  <si>
    <t>Moule &amp; Polyzoides, Architects and Urbanists</t>
    <phoneticPr fontId="4" type="noConversion"/>
  </si>
  <si>
    <t>x</t>
    <phoneticPr fontId="4" type="noConversion"/>
  </si>
  <si>
    <t>Walton County</t>
    <phoneticPr fontId="4" type="noConversion"/>
  </si>
  <si>
    <t>FL</t>
    <phoneticPr fontId="4" type="noConversion"/>
  </si>
  <si>
    <t>x</t>
    <phoneticPr fontId="4" type="noConversion"/>
  </si>
  <si>
    <t>x</t>
    <phoneticPr fontId="4" type="noConversion"/>
  </si>
  <si>
    <t>x</t>
    <phoneticPr fontId="4" type="noConversion"/>
  </si>
  <si>
    <t>x</t>
    <phoneticPr fontId="4" type="noConversion"/>
  </si>
  <si>
    <t>x</t>
    <phoneticPr fontId="4" type="noConversion"/>
  </si>
  <si>
    <t>Subsidy</t>
    <phoneticPr fontId="4" type="noConversion"/>
  </si>
  <si>
    <t>Public Housing</t>
    <phoneticPr fontId="4" type="noConversion"/>
  </si>
  <si>
    <t>Affordable Market Rate</t>
    <phoneticPr fontId="4" type="noConversion"/>
  </si>
  <si>
    <t>Affordable Housing:</t>
    <phoneticPr fontId="4" type="noConversion"/>
  </si>
  <si>
    <t>x</t>
    <phoneticPr fontId="4" type="noConversion"/>
  </si>
  <si>
    <t>Production Builders</t>
    <phoneticPr fontId="4" type="noConversion"/>
  </si>
  <si>
    <t>Other Significance:</t>
    <phoneticPr fontId="4" type="noConversion"/>
  </si>
  <si>
    <t>Corporate Acceptance</t>
    <phoneticPr fontId="4" type="noConversion"/>
  </si>
  <si>
    <t>Sustainability</t>
    <phoneticPr fontId="4" type="noConversion"/>
  </si>
  <si>
    <t>Agriculture</t>
    <phoneticPr fontId="4" type="noConversion"/>
  </si>
  <si>
    <t>x</t>
    <phoneticPr fontId="4" type="noConversion"/>
  </si>
  <si>
    <t>Tools:</t>
    <phoneticPr fontId="4" type="noConversion"/>
  </si>
  <si>
    <t>Pattern Book</t>
    <phoneticPr fontId="4" type="noConversion"/>
  </si>
  <si>
    <t>Private Code</t>
    <phoneticPr fontId="4" type="noConversion"/>
  </si>
  <si>
    <t>Public Code</t>
    <phoneticPr fontId="4" type="noConversion"/>
  </si>
  <si>
    <t>x</t>
    <phoneticPr fontId="4" type="noConversion"/>
  </si>
  <si>
    <t>Rural/Hamlet</t>
    <phoneticPr fontId="4" type="noConversion"/>
  </si>
  <si>
    <t>x</t>
    <phoneticPr fontId="4" type="noConversion"/>
  </si>
  <si>
    <t>Feb</t>
    <phoneticPr fontId="4" type="noConversion"/>
  </si>
  <si>
    <t>Mar</t>
    <phoneticPr fontId="4" type="noConversion"/>
  </si>
  <si>
    <t>April</t>
    <phoneticPr fontId="4" type="noConversion"/>
  </si>
  <si>
    <t>May</t>
    <phoneticPr fontId="4" type="noConversion"/>
  </si>
  <si>
    <t>June</t>
    <phoneticPr fontId="4" type="noConversion"/>
  </si>
  <si>
    <t>July</t>
    <phoneticPr fontId="4" type="noConversion"/>
  </si>
  <si>
    <t>Aug</t>
    <phoneticPr fontId="4" type="noConversion"/>
  </si>
  <si>
    <t>x</t>
    <phoneticPr fontId="4" type="noConversion"/>
  </si>
  <si>
    <t>x</t>
    <phoneticPr fontId="4" type="noConversion"/>
  </si>
  <si>
    <t>JH</t>
    <phoneticPr fontId="4" type="noConversion"/>
  </si>
  <si>
    <t>C</t>
    <phoneticPr fontId="4" type="noConversion"/>
  </si>
  <si>
    <t>x</t>
    <phoneticPr fontId="4" type="noConversion"/>
  </si>
  <si>
    <t>x</t>
    <phoneticPr fontId="4" type="noConversion"/>
  </si>
  <si>
    <t>x</t>
    <phoneticPr fontId="4" type="noConversion"/>
  </si>
  <si>
    <t>MW</t>
    <phoneticPr fontId="4" type="noConversion"/>
  </si>
  <si>
    <t>MW</t>
    <phoneticPr fontId="4" type="noConversion"/>
  </si>
  <si>
    <t>MW</t>
    <phoneticPr fontId="4" type="noConversion"/>
  </si>
  <si>
    <t>MW / JH</t>
    <phoneticPr fontId="4" type="noConversion"/>
  </si>
  <si>
    <t>p</t>
    <phoneticPr fontId="4" type="noConversion"/>
  </si>
  <si>
    <t>C</t>
    <phoneticPr fontId="4" type="noConversion"/>
  </si>
  <si>
    <t>p</t>
    <phoneticPr fontId="4" type="noConversion"/>
  </si>
  <si>
    <t>MW</t>
    <phoneticPr fontId="4" type="noConversion"/>
  </si>
  <si>
    <t>C</t>
    <phoneticPr fontId="4" type="noConversion"/>
  </si>
  <si>
    <t>MW</t>
    <phoneticPr fontId="4" type="noConversion"/>
  </si>
  <si>
    <t>JH / MW</t>
    <phoneticPr fontId="4" type="noConversion"/>
  </si>
  <si>
    <t>x</t>
    <phoneticPr fontId="4" type="noConversion"/>
  </si>
  <si>
    <t>x</t>
    <phoneticPr fontId="4" type="noConversion"/>
  </si>
  <si>
    <t>Who</t>
    <phoneticPr fontId="4" type="noConversion"/>
  </si>
  <si>
    <t>MW</t>
    <phoneticPr fontId="4" type="noConversion"/>
  </si>
  <si>
    <t>Joe Alfandre</t>
    <phoneticPr fontId="4" type="noConversion"/>
  </si>
  <si>
    <t>Mashpee</t>
    <phoneticPr fontId="4" type="noConversion"/>
  </si>
  <si>
    <t>MA</t>
    <phoneticPr fontId="4" type="noConversion"/>
  </si>
  <si>
    <t>Buff Chace and Douglas Storrs</t>
  </si>
  <si>
    <t>Federal Realty Investment Trust</t>
    <phoneticPr fontId="4" type="noConversion"/>
  </si>
  <si>
    <t>Bethesda</t>
    <phoneticPr fontId="4" type="noConversion"/>
  </si>
  <si>
    <t>MD</t>
    <phoneticPr fontId="4" type="noConversion"/>
  </si>
  <si>
    <t>Walt Disney Company</t>
    <phoneticPr fontId="4" type="noConversion"/>
  </si>
  <si>
    <t>Atlanta</t>
    <phoneticPr fontId="4" type="noConversion"/>
  </si>
  <si>
    <t>GA</t>
    <phoneticPr fontId="4" type="noConversion"/>
  </si>
  <si>
    <t>Green Street Properties (Charles Brewer)</t>
    <phoneticPr fontId="4" type="noConversion"/>
  </si>
  <si>
    <t>Lead Developer/  Town Founder</t>
    <phoneticPr fontId="4" type="noConversion"/>
  </si>
  <si>
    <t>Post Properties</t>
    <phoneticPr fontId="4" type="noConversion"/>
  </si>
  <si>
    <t>RTKL Associates</t>
    <phoneticPr fontId="4" type="noConversion"/>
  </si>
  <si>
    <t>Modern Architecture</t>
    <phoneticPr fontId="4" type="noConversion"/>
  </si>
  <si>
    <t>Traditional Architecture</t>
    <phoneticPr fontId="4" type="noConversion"/>
  </si>
  <si>
    <t>x</t>
    <phoneticPr fontId="4" type="noConversion"/>
  </si>
  <si>
    <t>x</t>
    <phoneticPr fontId="4" type="noConversion"/>
  </si>
  <si>
    <t>network of public plazas, paseos and private courtyards / former Santa Fe depot that stood on the site was moved away during construction and then returned</t>
    <phoneticPr fontId="4" type="noConversion"/>
  </si>
  <si>
    <t>Urban Partners LLC and Archstone-Smith</t>
    <phoneticPr fontId="4" type="noConversion"/>
  </si>
  <si>
    <t>Walton County</t>
    <phoneticPr fontId="4" type="noConversion"/>
  </si>
  <si>
    <t>Leucadia Financial</t>
  </si>
  <si>
    <t>mostly custom houses / native landscaping, stormwater system uses pervious surface infiltration rather than piping and storage</t>
    <phoneticPr fontId="4" type="noConversion"/>
  </si>
  <si>
    <t>Robert and Daryl Davis</t>
    <phoneticPr fontId="4" type="noConversion"/>
  </si>
  <si>
    <t>Walton County</t>
    <phoneticPr fontId="4" type="noConversion"/>
  </si>
  <si>
    <t>Chattahoochee Hills</t>
    <phoneticPr fontId="4" type="noConversion"/>
  </si>
  <si>
    <t>Whittaker Homes</t>
  </si>
  <si>
    <t>PacTrust</t>
    <phoneticPr fontId="4" type="noConversion"/>
  </si>
  <si>
    <t>Hillsboro</t>
    <phoneticPr fontId="4" type="noConversion"/>
  </si>
  <si>
    <t>Beaufort</t>
    <phoneticPr fontId="4" type="noConversion"/>
  </si>
  <si>
    <t>SC</t>
    <phoneticPr fontId="4" type="noConversion"/>
  </si>
  <si>
    <t>Mount Pleasant</t>
    <phoneticPr fontId="4" type="noConversion"/>
  </si>
  <si>
    <t>SC</t>
    <phoneticPr fontId="4" type="noConversion"/>
  </si>
  <si>
    <t>PlaceMakers LLC / Mouzon Design</t>
    <phoneticPr fontId="4" type="noConversion"/>
  </si>
  <si>
    <t>study by sociologist Bruce Podobnik found that Orenco residents use mass transit more than they did in previous neighborhoods and walk to local stores more than residents of suburban neighborhoods</t>
    <phoneticPr fontId="4" type="noConversion"/>
  </si>
  <si>
    <t>x</t>
    <phoneticPr fontId="4" type="noConversion"/>
  </si>
  <si>
    <t>Louisville</t>
    <phoneticPr fontId="4" type="noConversion"/>
  </si>
  <si>
    <t>KY</t>
    <phoneticPr fontId="4" type="noConversion"/>
  </si>
  <si>
    <t>One-third of the development’s homes are selling at the market rate, one-third are subsidized to sell at less than the market rate, and one-third are public housing.</t>
  </si>
  <si>
    <t xml:space="preserve">Louisville Metro Housing Authority </t>
  </si>
  <si>
    <t>Del Mar Station</t>
    <phoneticPr fontId="4" type="noConversion"/>
  </si>
  <si>
    <t>x</t>
    <phoneticPr fontId="4" type="noConversion"/>
  </si>
  <si>
    <t>x</t>
  </si>
  <si>
    <t>East Beach</t>
  </si>
  <si>
    <t>Norfolk</t>
  </si>
  <si>
    <t>VA</t>
  </si>
  <si>
    <t>CO</t>
  </si>
  <si>
    <t>Baldwin Park</t>
  </si>
  <si>
    <t>Orlando</t>
  </si>
  <si>
    <t>FL</t>
  </si>
  <si>
    <t>Mississippi Renewal Forum</t>
  </si>
  <si>
    <t>Atlanta</t>
  </si>
  <si>
    <t>GA</t>
  </si>
  <si>
    <t>Baxter Village</t>
  </si>
  <si>
    <t>UDA</t>
  </si>
  <si>
    <t>CA</t>
  </si>
  <si>
    <t>TX</t>
  </si>
  <si>
    <t>Norfolk Redevelopment Housing Agency</t>
  </si>
  <si>
    <t>Fort Mill</t>
  </si>
  <si>
    <t>SC</t>
  </si>
  <si>
    <t>Petaluma Downtown SmartCode</t>
  </si>
  <si>
    <t>MI</t>
  </si>
  <si>
    <t>Town Architect</t>
  </si>
  <si>
    <t>Dover, Kohl &amp; Partners</t>
  </si>
  <si>
    <t>DPZ</t>
  </si>
  <si>
    <t>Utah</t>
  </si>
  <si>
    <t>Diggs Town</t>
  </si>
  <si>
    <t>Phillip Tabb</t>
  </si>
  <si>
    <t>William Lewis Oliver, III (architectural director), and Sean J. Murphy (project landscape architect). NUN: The plan is based on “omega curves” and crossroads. The omega curves creates a linear “road side” town with a transect that is most intense at the peak of the curve and more rural moving away in either direction. The single corridor design means that houses back up to large continuous natural spaces that are preserved in perpetuity.</t>
  </si>
  <si>
    <t>Arlington County</t>
  </si>
  <si>
    <t>good SmartCode story; mid-block greens / builder education: The Waters team hosted weekly, on‐site information sessions with local builders for the year prior to construction / NUN: As a testament to The Waters’ influence in the region, the surrounding community of Pike Road and the City of Montgomery subsequently adopted the SmartCode to guide future development. Evolutionary architecture - not copying style</t>
  </si>
  <si>
    <t>Weblinks</t>
  </si>
  <si>
    <t>Envison Utah, with Daybreak</t>
  </si>
  <si>
    <t>http://www.coopercarry.com/</t>
  </si>
  <si>
    <t>http://www.cornishlp.com/</t>
  </si>
  <si>
    <t>http://www.dpz.com/</t>
  </si>
  <si>
    <t>http://www.mouzon.com/MDZ/Home.html</t>
  </si>
  <si>
    <t>http://www.arch.tamu.edu/</t>
  </si>
  <si>
    <t>http://www.urbandesignassociates.com/</t>
  </si>
  <si>
    <t>31st Floor, Gulf Tower
707 Grant Street
Pittsburgh, PA 15219</t>
  </si>
  <si>
    <t>-first large TND with production builders
-Disney brought major media attention
-part of FL panhandle series</t>
  </si>
  <si>
    <t>-corridor redevelopment governed by form-based code
-incremental
-challenged by lack of change in public frontage</t>
  </si>
  <si>
    <t>-public housing redevelopment
-"privatization" of open space - associating with particular units - improved care and safety
-added porches to existing brick boxes</t>
  </si>
  <si>
    <t>-large regional planning effort using scenario planning
-led to FBC efforts and TND development</t>
  </si>
  <si>
    <t>-suburban retrofit of regional mall into town center
-midscale corporate tenants</t>
  </si>
  <si>
    <t>-fine scale of mix of housing types and uses
-weave of big box with hidden parking to fine-grained main street
-first public charrette?
-long-term use of private code with town architect</t>
  </si>
  <si>
    <t>-suburban retrofit of regional mall</t>
  </si>
  <si>
    <t>-mandatory smartcode unleashed pent-up demand that led to substantial redevelopment</t>
  </si>
  <si>
    <t>-study of precedent
-first charrette? due to coordination and access problems
-taming 30A
-how resort spreads the word - people will try new things on vacation, learn about a different way of living, and then travel home
-key importance of public space - didn't privatize beach
-slow, incremental development with low infrastructure costs
-private urban design code that did not regulate architectural style - mix of traditional and modernist buildings
-importance of nurturing local businesses and programming</t>
  </si>
  <si>
    <t>neighborhood / infill / modern architecture / transit /</t>
  </si>
  <si>
    <t>neighborhood / greenfield / pattern book / town architect / sustainability / modern architecture /</t>
  </si>
  <si>
    <t>neighborhood / brownfield / production builders / corporate acceptance / transit /</t>
  </si>
  <si>
    <t>production builders /</t>
  </si>
  <si>
    <t/>
  </si>
  <si>
    <t>neighborhood / suburban retrofit /</t>
  </si>
  <si>
    <t>neighborhood / infill / production builders / corporate acceptance / transit /</t>
  </si>
  <si>
    <t>neighborhood / greenfield / pattern book / production builders / corporate acceptance /</t>
  </si>
  <si>
    <t>corridor / infill / public code /</t>
  </si>
  <si>
    <t>infill / transit /</t>
  </si>
  <si>
    <t>neighborhood / infill / public housing /</t>
  </si>
  <si>
    <t>neighborhood / infill /</t>
  </si>
  <si>
    <t>region /</t>
  </si>
  <si>
    <t>neighborhood / brownfield / infill / traditional architecture /</t>
  </si>
  <si>
    <t>neighborhood / greenfield / private code / sustainability / traditional architecture / rural/hamlet /</t>
  </si>
  <si>
    <t>neighborhood / traditional architecture /</t>
  </si>
  <si>
    <t>neighborhood / greyfield / suburban retrofit / corporate acceptance /</t>
  </si>
  <si>
    <t>neighborhood / greenfield / private code / town architect / production builders / traditional architecture /</t>
  </si>
  <si>
    <t>neighborhood / greyfield / suburban retrofit / private code / corporate acceptance / traditional architecture /</t>
  </si>
  <si>
    <t>region / affordable market rate / pattern book / public code / traditional architecture /</t>
  </si>
  <si>
    <t>town / greenfield / affordable market rate / private code / town architect / production builders / traditional architecture /</t>
  </si>
  <si>
    <t>neighborhood / traditional architecture / transit /</t>
  </si>
  <si>
    <t>neighborhood / HOPE VI / public housing / affordable market rate / traditional architecture /</t>
  </si>
  <si>
    <t>neighborhood / infill / public code /</t>
  </si>
  <si>
    <t>neighborhood / infill / transit /</t>
  </si>
  <si>
    <t>neighborhood / greenfield / private code / town architect / modern architecture / traditional architecture /</t>
  </si>
  <si>
    <t>neighborhood / greenfield / private code / town architect / sustainability / traditional architecture /</t>
  </si>
  <si>
    <t>neighborhood / greenfield / private code / sustainability / modern architecture / traditional architecture /</t>
  </si>
  <si>
    <t>neighborhood / greenfield / private code / town architect / sustainability / modern architecture / traditional architecture / agriculture / rural/hamlet /</t>
  </si>
  <si>
    <t>neighborhood / greenfield / private code / public code / town architect / traditional architecture /</t>
  </si>
  <si>
    <t>DPZ / UDA</t>
  </si>
  <si>
    <t>Tunnell-Spangler-Walsh / DKP</t>
  </si>
  <si>
    <t>Dover, Kohl &amp; Partners / DPZ</t>
  </si>
  <si>
    <t>-continues 30A series
-stunning architecture
-houses fronting on permeable walks
-significant storm zone fortification</t>
  </si>
  <si>
    <t>-large-scale urban redevelopment of brownfield
-less NIMBY b/c brownield had been defunct for long time
-mainstream mid-level corporate tenants
-transit
-scale of architecture is too large, but typical for Atlanta
-includes high-rise
-shuttle bus to Marta</t>
  </si>
  <si>
    <t>Torti Gallas and Partners, Inc. with SOM</t>
  </si>
  <si>
    <t>-production houses, chain retail tamed, schools close to affordable housing, great successful multi-family, beautiful natural features, commercial working well, big, successful</t>
  </si>
  <si>
    <t>http://www.villageofbaxter.com/CmImageDir/28_news_1283260561.pdf</t>
  </si>
  <si>
    <t>Cooper, Robertson &amp; Partners with Robert A.M. Stern Architects and pattern book by Urban Design Associates (UDA)</t>
  </si>
  <si>
    <t>-good example of how NU can effectively reach a lower-middle class to upper-middle class budget
-success of the commercial component</t>
  </si>
  <si>
    <t>-added urban center to bedroom suburb
-mainstream corporate tenants
-metro was catalyst
-block-by-block phasing strategy</t>
  </si>
  <si>
    <t>UDA with CMSS Architects</t>
  </si>
  <si>
    <t>Dramatic redevelopment of deteriorated World War II multi-family housing into new traditional neighborhood that showed New Urbanist principles could work in large-scale urban infill. DPZ masterplan; UDA pattern book</t>
  </si>
  <si>
    <t>-transit ready - on proposed Marta beltline / traffic calming of state highway / former industrial; 
-good “all around” NU project in terms of demonstrating principles: it’s infill at the neighborhood scale, in a big city, eco features, diverse in housing and use, some commercial and retail, production builders</t>
  </si>
  <si>
    <t>-slow incremental development with light imprint infrastructure
-rural hamlet
-ok plan but excellent implementation</t>
  </si>
  <si>
    <t>Dover, Kohl &amp; Partners with Duany Plater-Zyberk &amp; Company, DesignWorks, and Seamon Whiteside</t>
  </si>
  <si>
    <t>developer set up builders guild</t>
  </si>
  <si>
    <t>-a new neighborhood off the freeway; 
-co-location reusing big single use office park; 
-hotel/conference center, multi-family, retail+park/lake; 
-plan hard to read but works in elevation</t>
  </si>
  <si>
    <t>DPZ with CNU</t>
  </si>
  <si>
    <t>-disaster recovery effort
-largest charrette ever?
-smartcodes, especially in Pass Christian MS
-katrina cottage (disaster relief to transition to permanent affordable housing)</t>
  </si>
  <si>
    <t>-market rate affordability with production builders
-stormwater retention in canals
-large scale in terms of number of acres</t>
  </si>
  <si>
    <t>built example of TOD with commercial success</t>
  </si>
  <si>
    <t>-required modern architecture</t>
  </si>
  <si>
    <t>Notes</t>
  </si>
  <si>
    <t>Categories of Significance</t>
  </si>
  <si>
    <t>Kiki Wallace</t>
  </si>
  <si>
    <t>Longmont</t>
  </si>
  <si>
    <t>Plano</t>
  </si>
  <si>
    <t>Contra Costa County</t>
  </si>
  <si>
    <t>Pleasant Hill Transit Village (BART TOD)</t>
  </si>
  <si>
    <t>http://www.doverkohl.com/files/pdf/Glenwood%20Park_low%20res.pdf
http://fuquadevelopment.com/projects
http://www.metrojacksonville.com/article/2012-may-revitalizing-neighborhoods-atlantas-glenwood-park
http://clatl.com/freshloaf/archives/2013/10/10/bza-to-hear-appeal-over-glenwood-park-project-rev-joe-beasley-speaks-out-against-tragically-misinformed-opponents</t>
  </si>
  <si>
    <t>&lt;http://www.eastbeachnorfolk.com/pdf/news/ReinventingTradition.pdf&gt;
&lt;http://www.nrha.us/printpdf/147&gt;
&lt;http://www.tndtownpaper.com/Volume8/influential_neighbor.htm&gt;
&lt;http://www.eastbeachnorfolk.com/pdf/news/DuanyDesigns.pdf&gt;.
&lt;http://eastbeachnorfolk.com.s11994.gridserver.com/news/documents/CNUAward2011.pdf&gt;.
&lt;http://www.norfolk.gov/DocumentCenter/View/1646&gt;
&lt;http://www.norfolk.gov/DocumentCenter/View/1645&gt;
&lt;http://www.asbpa.org/pdfs/EastBeachRelease.pdf&gt;
&lt;https://www.cnu.org/resources/projects/east-beach-2011&gt;</t>
  </si>
  <si>
    <t>http://www.dpz.com/
http://www.alysbeach.com/</t>
  </si>
  <si>
    <t xml:space="preserve"> http://www.contracostatimes.com/ci_23696451/much-pleasant-hill-contra-costa-centre-bart-transit
http://www.urbanexus.com/2011/12/19/avalaon-bay-apartments-at-contra-costa-centre-in-the-san-francisco-bay-area/
http://www.mve-institutional.com/project.php?lID=198&amp;subgID=
http://www.ccreach.org/ccc_redevelopment/ph_finaldp.cfm
http://www.contracostacentre.com/
http://www.avaloncommunities.com/california/walnut-creek-apartments/avalon-walnut-creek/
</t>
  </si>
  <si>
    <t xml:space="preserve">• http://www.cnu.org/cnu-salons/2012/06/new-urbanist’s-pilgrimage-part-i-rosemary-beach
• http://bettercities.net/places/placesnewurbandevelopment/rosemary-beach
• http://simonandbaker.com/rosemary_beach.html
• http://www.rosemarybeach.com
• http://oldurbanist.blogspot.com/2011/08/successor-rosemary-beach.html
http://www.rosemarybeach.com/beach_community_history.aspx
• http://www.dpz.com/Practice/9507
• http://www.terrain.org/unsprawl/12/
</t>
  </si>
  <si>
    <t>http://www.doverkohl.com/
http://www.arlnow.com/2013/08/27/county‐gives‐preview‐of-arlington‐mill-community‐center/
http://www.carfreediet.com/pages/arlingtons-urban-villages/columbia‐pike/
http://www.columbiapikeva.us/
http://www.columbia-­‐pike.org/
http://greatergreaterwashington.org/tag/Columbia+Pike/</t>
  </si>
  <si>
    <t>http://www.doverkohl.com/
http://www.downtowndadeland.com/siteplan.html
http://www.miamitodaynews.com/news/030508/story2.shtml</t>
  </si>
  <si>
    <t>http://www.dpz.com/
http://www.seasidefl.com/history/April2014</t>
  </si>
  <si>
    <t>http://www.calthorpe.com/
http://www.daybreakutah.com/property/oleander/
http://www.utahprojects.info/Project/Details/122/SoDa-Row</t>
  </si>
  <si>
    <t>Poundbury</t>
  </si>
  <si>
    <t>Belmar</t>
  </si>
  <si>
    <t>Continuum Partners</t>
  </si>
  <si>
    <t>Lakewood</t>
  </si>
  <si>
    <t>In</t>
  </si>
  <si>
    <t>on-site construction and demolition debris recycling plant</t>
  </si>
  <si>
    <t xml:space="preserve">   neighborhood /       suburban retrofit /                  </t>
  </si>
  <si>
    <t xml:space="preserve">neighborhood / </t>
  </si>
  <si>
    <t xml:space="preserve">suburban retrofit / </t>
  </si>
  <si>
    <t>Leon Krier</t>
    <phoneticPr fontId="6" type="noConversion"/>
  </si>
  <si>
    <t>England</t>
    <phoneticPr fontId="6" type="noConversion"/>
  </si>
  <si>
    <t>x</t>
    <phoneticPr fontId="6" type="noConversion"/>
  </si>
  <si>
    <t>x</t>
    <phoneticPr fontId="6" type="noConversion"/>
  </si>
  <si>
    <t>New Orleans</t>
  </si>
  <si>
    <t>LA</t>
  </si>
  <si>
    <t>https://www.cnu.org/what-we-do/build-great-places/iberville-offsites</t>
  </si>
  <si>
    <t>Redmellon Restoration and Development</t>
  </si>
  <si>
    <t>Iberville Offsites</t>
  </si>
  <si>
    <t>Kronberg Wall Architects</t>
  </si>
  <si>
    <t>-restoration of historic houses throughout a neighborhood
-affordable housing for mdoerate income
-disaster recovery</t>
  </si>
  <si>
    <t>HOPE VI / CHOICE</t>
  </si>
  <si>
    <t>historic preservation</t>
  </si>
  <si>
    <t>neighborhood / infill / CHOICE neighborhood affordability / sustainability / traditional architecture / historic preservation</t>
  </si>
  <si>
    <t>Mueller Airport Redevelopment</t>
  </si>
  <si>
    <t>public private partnership between the City of Austin and Catellus Development Corporation</t>
  </si>
  <si>
    <t>Austin</t>
  </si>
  <si>
    <t>http://www.muelleraustin.com/about/</t>
  </si>
  <si>
    <t>-700 acre development of former airport near downtown
-public private partnership
-mix of affordable housing and market rate housing</t>
  </si>
  <si>
    <t>McCann Adams Studio</t>
  </si>
  <si>
    <t>neighbothood (but multiple) / mix of market rate and affordable subsidy / sustainability</t>
  </si>
  <si>
    <t>The Cotton District</t>
  </si>
  <si>
    <t>https://www.cottondistrictms.com/</t>
  </si>
  <si>
    <t>Dan Camp</t>
  </si>
  <si>
    <t>Starkville</t>
  </si>
  <si>
    <t>MS</t>
  </si>
  <si>
    <t>-incremental infill in a small town with a university
-surprising density for a small southern town
-small development over time
-mixed use</t>
  </si>
  <si>
    <t>neighborhood / infill / incremental / historic preservation</t>
  </si>
  <si>
    <t>And many more:</t>
  </si>
  <si>
    <t>Newpoint, Beaufort SC</t>
  </si>
  <si>
    <t>Port Royal, SC</t>
  </si>
  <si>
    <t>Wheeler District, Oklahoma City OK</t>
  </si>
  <si>
    <r>
      <t>Aldea, formerly “Frijoles Village,” outside Santa Fe - </t>
    </r>
    <r>
      <rPr>
        <sz val="11"/>
        <color rgb="FF0078D7"/>
        <rFont val="Calibri Light"/>
        <family val="2"/>
      </rPr>
      <t>Frijoles Village, a traditional neighborhood development in | CNU</t>
    </r>
    <r>
      <rPr>
        <sz val="11"/>
        <color rgb="FF212121"/>
        <rFont val="Calibri Light"/>
        <family val="2"/>
      </rPr>
      <t> not yet built out, but fully entitled and selling. If anyone wants to do research on how they created it in the 90s, check out </t>
    </r>
    <r>
      <rPr>
        <sz val="11"/>
        <color rgb="FF0078D7"/>
        <rFont val="Calibri Light"/>
        <family val="2"/>
      </rPr>
      <t>Frijoles Village Development Materials, 1994-2001 | New Mexico Archives Online (unm.edu)</t>
    </r>
    <r>
      <rPr>
        <sz val="11"/>
        <color rgb="FF212121"/>
        <rFont val="Calibri Light"/>
        <family val="2"/>
      </rPr>
      <t xml:space="preserve"> – good amount built (DPZ)</t>
    </r>
  </si>
  <si>
    <t>Angus Glenn, Markham (completed), Greater Toronto Area</t>
  </si>
  <si>
    <t>Aria GA (DPZ)</t>
  </si>
  <si>
    <t>Beachtown Galveston (DPZ)</t>
  </si>
  <si>
    <t>Bermuda Village FL (DPZ)</t>
  </si>
  <si>
    <t>Birkdale Village</t>
  </si>
  <si>
    <t>Blatchford (20%?), Edmonton</t>
  </si>
  <si>
    <t>Blount Springs (DPZ) - not fully implemented, but you might consider it</t>
  </si>
  <si>
    <t>Blue water FL (DPZ)</t>
  </si>
  <si>
    <t>Bois Franc (completed), Montreal</t>
  </si>
  <si>
    <t>Campo Sano FL (DPZ)</t>
  </si>
  <si>
    <t>Carlton Landing, OK</t>
  </si>
  <si>
    <t>Cayala, http://theaestheticcity.com/</t>
  </si>
  <si>
    <t>Chapelton Scotland (DPZ)</t>
  </si>
  <si>
    <t>Church Hill North, Richmond, VA (Choice Neighborhood, successor to Hope VI) (Torti Gallas)</t>
  </si>
  <si>
    <t>City West, Cincinnati, OH (Hope Vi) (Torti Gallas)</t>
  </si>
  <si>
    <t>Civano, AZ (also book with same name on how it was developed by Stefanos and Lee Rayburn) (Moule &amp; Polyzoides teamed with DPZ – town)</t>
  </si>
  <si>
    <r>
      <t xml:space="preserve">Columbia Heights, Washington, DC (maybe, or is it just an urban shopping mall?) </t>
    </r>
    <r>
      <rPr>
        <sz val="11"/>
        <color rgb="FF212121"/>
        <rFont val="Calibri"/>
        <family val="2"/>
      </rPr>
      <t>(Torti Gallas)</t>
    </r>
  </si>
  <si>
    <t>Cornell, Markham (80% completed), Greater Toronto Area</t>
  </si>
  <si>
    <t>Crystal City Master Plan, Arlington, VA (This plan led the selection of the site for Amazon’s HQ2 (Torti Gallas)</t>
  </si>
  <si>
    <t>DownCity Providence RI (DPZ)</t>
  </si>
  <si>
    <t>Downtown Birmingham MI (DPZ)</t>
  </si>
  <si>
    <t>Downtown Doral FL (DPZ)</t>
  </si>
  <si>
    <t>Downtown Los Angeles (Moule &amp; Polyzoides – “recast” of existing city)</t>
  </si>
  <si>
    <t>Downtown Stuart FL (DPZ)</t>
  </si>
  <si>
    <r>
      <t xml:space="preserve">Downtown Westminster, CO </t>
    </r>
    <r>
      <rPr>
        <sz val="11"/>
        <color rgb="FF212121"/>
        <rFont val="Calibri"/>
        <family val="2"/>
      </rPr>
      <t>(Torti Gallas)</t>
    </r>
    <r>
      <rPr>
        <sz val="11"/>
        <color rgb="FF212121"/>
        <rFont val="Calibri Light"/>
        <family val="2"/>
      </rPr>
      <t> </t>
    </r>
  </si>
  <si>
    <t>Eddy Street</t>
  </si>
  <si>
    <r>
      <t>Fairview Village, Fairview, Oregon, Bill Dennis, Bill Lennertz, Steve Coyle 1994 </t>
    </r>
    <r>
      <rPr>
        <u/>
        <sz val="10"/>
        <color theme="10"/>
        <rFont val="Calibri"/>
        <family val="2"/>
      </rPr>
      <t>https://www.cnu.org/what-we-do/build-great-places/fairview-village</t>
    </r>
  </si>
  <si>
    <r>
      <t xml:space="preserve">Ft. Belvoir Military Housing Neighborhoods, Fairfax County, VA </t>
    </r>
    <r>
      <rPr>
        <sz val="11"/>
        <color rgb="FF212121"/>
        <rFont val="Calibri"/>
        <family val="2"/>
      </rPr>
      <t>(Torti Gallas)</t>
    </r>
  </si>
  <si>
    <t>Garrison Commons (completed), Calgary</t>
  </si>
  <si>
    <t>Hammonds Ferry in SC (Steve Maun)</t>
  </si>
  <si>
    <t>Hampstead AL (DPZ)</t>
  </si>
  <si>
    <t>Hendrick Farm Canada (DPZ)</t>
  </si>
  <si>
    <t>Hendrix College AR (DPZ)</t>
  </si>
  <si>
    <t>Hendrix Village AR (DPZ)</t>
  </si>
  <si>
    <r>
      <t xml:space="preserve">King Farm, Rockville, MD </t>
    </r>
    <r>
      <rPr>
        <sz val="11"/>
        <color rgb="FF212121"/>
        <rFont val="Calibri"/>
        <family val="2"/>
      </rPr>
      <t>(Torti Gallas)</t>
    </r>
    <r>
      <rPr>
        <sz val="11"/>
        <color rgb="FF212121"/>
        <rFont val="Calibri Light"/>
        <family val="2"/>
      </rPr>
      <t> </t>
    </r>
  </si>
  <si>
    <t>Lakelands MD (DPZ)</t>
  </si>
  <si>
    <t>Lancaster Blvd (Moule &amp; Polyzoides – street)</t>
  </si>
  <si>
    <t>Las Catalinas</t>
  </si>
  <si>
    <t>Liberty Harbor North NJ (DPZ)</t>
  </si>
  <si>
    <t>Lost Rabbit (DPZ)</t>
  </si>
  <si>
    <t>MacKenzie Towne (completed?), Calgary</t>
  </si>
  <si>
    <t>Mahogany Bay Village (Studio Sky) - this is a rescue project in Belize so it would be an unconventional choice, but accomplishes several NU goals not often implemented</t>
  </si>
  <si>
    <t>Markham Centre (25% completed), Greater Toronto Area</t>
  </si>
  <si>
    <t>Martin Luther King Jr. Plaza, Philadelphia, PA (Hope Vi) (Torti Gallas)</t>
  </si>
  <si>
    <t>Miami21 FL (DPZ)</t>
  </si>
  <si>
    <t>Middleton Hills WI (DPZ)</t>
  </si>
  <si>
    <t>Mount PLeasant Village, Brampton (completed), Greater Toronto Area</t>
  </si>
  <si>
    <t>Mt Laurel AL (DPZ)</t>
  </si>
  <si>
    <t>New Columbia (Marcy McInelly)</t>
  </si>
  <si>
    <t>Norton Commons KY (DPZ)</t>
  </si>
  <si>
    <t>Oak Park, Oakville (80% completed), Greater Toronto Area</t>
  </si>
  <si>
    <t>Old Hatfield England (DPZ)</t>
  </si>
  <si>
    <t>Plan Baton Rouge LA (DPZ)</t>
  </si>
  <si>
    <t>Playa Vista, Los Angeles (DPZ teamed with Moule &amp; Polyzoides – neighborhood)</t>
  </si>
  <si>
    <t>Plessis Robinson (DPZ), http://theaestheticcity.com/</t>
  </si>
  <si>
    <t>Potomac Yard is one of several in the DC area not listed; are they considered insufficiently NU?</t>
  </si>
  <si>
    <t>Preserve (LRK)</t>
  </si>
  <si>
    <t>Rio Nuevo, Tucson, AZ (Moule &amp; Polyzoides – neighborhood)</t>
  </si>
  <si>
    <t>Rockville Town Center (Richard Heapes)</t>
  </si>
  <si>
    <t>Salishan, Tacoma, WA (Hope Vi) (Torti Gallas)</t>
  </si>
  <si>
    <t>Schooner Bay (DPZ)</t>
  </si>
  <si>
    <t>Schooner Bay Bahamas (DPZ)</t>
  </si>
  <si>
    <t>Seabrook</t>
  </si>
  <si>
    <t>Seafront Residences Philippines (DPZ)</t>
  </si>
  <si>
    <t>Southern Village, Chapel Hill, NC</t>
  </si>
  <si>
    <t>Southlands Canada (DPZ)</t>
  </si>
  <si>
    <t>Southlands, Tsawwasen, Canada (Vancouver area), (5% complete?), (DPZ)</t>
  </si>
  <si>
    <t>Storrs Center - town center for U of Conn and Town of Mansfield in CT (Steve Maun)</t>
  </si>
  <si>
    <t>The Neighborhood Model, Albemarle County, VA (Torti Gallas)</t>
  </si>
  <si>
    <t>Tornagrain Scotland (DPZ)</t>
  </si>
  <si>
    <t>Town of Tioga west of Gainesville, FL</t>
  </si>
  <si>
    <t>Trilith</t>
  </si>
  <si>
    <r>
      <t xml:space="preserve">Uptown Normal (Farr Associates), </t>
    </r>
    <r>
      <rPr>
        <u/>
        <sz val="10"/>
        <color theme="10"/>
        <rFont val="Calibri"/>
        <family val="2"/>
      </rPr>
      <t>https://www.farrside.com/uptown-normal</t>
    </r>
  </si>
  <si>
    <t>Village at Niagara On The Lake:  A DPZ designed TND 90% built out in Niagara On The Lake in Ontario Canada - across the river from Buffalo: http://thevillageniagara.com</t>
  </si>
  <si>
    <t>Village of Cheshire NC (DPZ)</t>
  </si>
  <si>
    <t>Village of Oakland Springs (studio LFA)</t>
  </si>
  <si>
    <t>Village of Providence AL (DPZ)</t>
  </si>
  <si>
    <r>
      <t>Villebois, Wilsonville, OR.  Steve Coyle assisted on the plan by Costa Pacific Architects and was town architect from 2004 to about 2019. </t>
    </r>
    <r>
      <rPr>
        <u/>
        <sz val="10"/>
        <color theme="10"/>
        <rFont val="Calibri"/>
        <family val="2"/>
      </rPr>
      <t>https://www.ci.wilsonville.or.us/planning/page/villebois-concept-plan</t>
    </r>
  </si>
  <si>
    <t>Warwick Grove in NY (Steve Maun)</t>
  </si>
  <si>
    <t>Westhaven TN (DPZ)</t>
  </si>
  <si>
    <t>Westlawn, Milwaukee, WI (Hope Vi) (Torti Gallas)</t>
  </si>
  <si>
    <t>Windsor FL (DPZ)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</si>
</sst>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Calibri"/>
    </font>
    <font>
      <sz val="10"/>
      <name val="Calibri"/>
    </font>
    <font>
      <sz val="10"/>
      <name val="Calibri"/>
    </font>
    <font>
      <b/>
      <sz val="10"/>
      <name val="Calibri"/>
    </font>
    <font>
      <sz val="8"/>
      <name val="Calibri"/>
    </font>
    <font>
      <sz val="10"/>
      <name val="Calibri"/>
    </font>
    <font>
      <b/>
      <sz val="8"/>
      <name val="Calibri"/>
    </font>
    <font>
      <b/>
      <u/>
      <sz val="8"/>
      <name val="Calibri"/>
    </font>
    <font>
      <u/>
      <sz val="10"/>
      <color theme="10"/>
      <name val="Calibri"/>
    </font>
    <font>
      <u/>
      <sz val="10"/>
      <color theme="11"/>
      <name val="Calibri"/>
    </font>
    <font>
      <u/>
      <sz val="10"/>
      <name val="Calibri"/>
    </font>
    <font>
      <sz val="12"/>
      <name val="Times New Roman"/>
    </font>
    <font>
      <sz val="11"/>
      <name val="Calibri"/>
    </font>
    <font>
      <sz val="10"/>
      <color rgb="FFDD0806"/>
      <name val="Calibri"/>
    </font>
    <font>
      <sz val="10"/>
      <color indexed="10"/>
      <name val="Calibri"/>
    </font>
    <font>
      <sz val="10"/>
      <name val="Calibri"/>
      <family val="2"/>
    </font>
    <font>
      <sz val="11"/>
      <color rgb="FF212121"/>
      <name val="Calibri"/>
      <family val="2"/>
    </font>
    <font>
      <u/>
      <sz val="10"/>
      <color theme="10"/>
      <name val="Calibri"/>
      <family val="2"/>
    </font>
    <font>
      <sz val="11"/>
      <color rgb="FF212121"/>
      <name val="Calibri Light"/>
      <family val="2"/>
    </font>
    <font>
      <sz val="11"/>
      <color rgb="FF0078D7"/>
      <name val="Calibri Light"/>
      <family val="2"/>
    </font>
    <font>
      <sz val="11"/>
      <name val="Calibri Light"/>
      <family val="2"/>
    </font>
  </fonts>
  <fills count="4">
    <fill>
      <patternFill patternType="none"/>
    </fill>
    <fill>
      <patternFill patternType="gray125"/>
    </fill>
    <fill>
      <patternFill patternType="solid">
        <fgColor indexed="13"/>
        <bgColor indexed="64"/>
      </patternFill>
    </fill>
    <fill>
      <patternFill patternType="solid">
        <fgColor indexed="22"/>
        <bgColor indexed="64"/>
      </patternFill>
    </fill>
  </fills>
  <borders count="3">
    <border>
      <left/>
      <right/>
      <top/>
      <bottom/>
      <diagonal/>
    </border>
    <border>
      <left style="thin">
        <color auto="1"/>
      </left>
      <right style="thin">
        <color auto="1"/>
      </right>
      <top/>
      <bottom/>
      <diagonal/>
    </border>
    <border>
      <left style="medium">
        <color indexed="10"/>
      </left>
      <right style="medium">
        <color indexed="10"/>
      </right>
      <top style="medium">
        <color indexed="10"/>
      </top>
      <bottom style="medium">
        <color indexed="10"/>
      </bottom>
      <diagonal/>
    </border>
  </borders>
  <cellStyleXfs count="188">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44">
    <xf numFmtId="0" fontId="0" fillId="0" borderId="0" xfId="0"/>
    <xf numFmtId="0" fontId="3"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3" fillId="0" borderId="0" xfId="0" applyFont="1" applyAlignment="1">
      <alignment horizontal="center" vertical="top"/>
    </xf>
    <xf numFmtId="0" fontId="0" fillId="0" borderId="0" xfId="0" applyAlignment="1">
      <alignment vertical="top" wrapText="1"/>
    </xf>
    <xf numFmtId="0" fontId="3" fillId="0" borderId="0" xfId="0" applyFont="1" applyAlignment="1">
      <alignment vertical="top" wrapText="1"/>
    </xf>
    <xf numFmtId="14" fontId="0" fillId="0" borderId="0" xfId="0" applyNumberFormat="1" applyAlignment="1">
      <alignment vertical="top" wrapText="1"/>
    </xf>
    <xf numFmtId="0" fontId="0" fillId="0" borderId="1" xfId="0" applyBorder="1" applyAlignment="1">
      <alignment horizontal="center" vertical="top"/>
    </xf>
    <xf numFmtId="0" fontId="3" fillId="0" borderId="1" xfId="0" applyFont="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top"/>
    </xf>
    <xf numFmtId="0" fontId="0" fillId="3" borderId="0" xfId="0" applyFill="1" applyAlignment="1">
      <alignment vertical="top"/>
    </xf>
    <xf numFmtId="0" fontId="2" fillId="2" borderId="2" xfId="0" applyFont="1" applyFill="1" applyBorder="1" applyAlignment="1">
      <alignment horizontal="center" vertical="top"/>
    </xf>
    <xf numFmtId="0" fontId="1" fillId="0" borderId="0" xfId="0" applyFont="1" applyAlignment="1">
      <alignment vertical="top" wrapText="1"/>
    </xf>
    <xf numFmtId="0" fontId="5" fillId="0" borderId="0" xfId="0" applyFont="1" applyAlignment="1">
      <alignment vertical="top" wrapText="1"/>
    </xf>
    <xf numFmtId="0" fontId="5" fillId="0" borderId="0" xfId="0" applyFont="1"/>
    <xf numFmtId="14" fontId="5" fillId="0" borderId="0" xfId="0" applyNumberFormat="1" applyFont="1" applyAlignment="1">
      <alignment vertical="top" wrapText="1"/>
    </xf>
    <xf numFmtId="16" fontId="5" fillId="0" borderId="0" xfId="0" applyNumberFormat="1" applyFont="1" applyAlignment="1">
      <alignment vertical="top" wrapText="1"/>
    </xf>
    <xf numFmtId="0" fontId="4" fillId="0" borderId="0" xfId="0" applyFont="1" applyAlignment="1">
      <alignment vertical="top" wrapText="1"/>
    </xf>
    <xf numFmtId="0" fontId="4" fillId="0" borderId="0" xfId="0" applyFont="1" applyAlignment="1">
      <alignment vertical="top"/>
    </xf>
    <xf numFmtId="0" fontId="7"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vertical="top" textRotation="75" wrapText="1"/>
    </xf>
    <xf numFmtId="0" fontId="0" fillId="0" borderId="0" xfId="0" applyAlignment="1">
      <alignment horizontal="left" vertical="top" wrapText="1"/>
    </xf>
    <xf numFmtId="0" fontId="4" fillId="0" borderId="0" xfId="0" applyFont="1" applyAlignment="1">
      <alignment horizontal="left" vertical="top" wrapText="1"/>
    </xf>
    <xf numFmtId="0" fontId="0" fillId="0" borderId="0" xfId="0" quotePrefix="1" applyAlignment="1">
      <alignment horizontal="left" vertical="top" wrapText="1"/>
    </xf>
    <xf numFmtId="0" fontId="0" fillId="0" borderId="0" xfId="0" quotePrefix="1" applyAlignment="1">
      <alignment vertical="top" wrapText="1"/>
    </xf>
    <xf numFmtId="0" fontId="10" fillId="0" borderId="0" xfId="85" applyFont="1" applyFill="1" applyBorder="1" applyAlignment="1" applyProtection="1">
      <alignment wrapText="1"/>
    </xf>
    <xf numFmtId="0" fontId="0" fillId="0" borderId="0" xfId="0" applyAlignment="1">
      <alignment wrapText="1"/>
    </xf>
    <xf numFmtId="0" fontId="11" fillId="0" borderId="0" xfId="0" applyFont="1" applyAlignment="1">
      <alignment wrapText="1"/>
    </xf>
    <xf numFmtId="0" fontId="12" fillId="0" borderId="0" xfId="0" applyFont="1" applyAlignment="1">
      <alignment wrapText="1"/>
    </xf>
    <xf numFmtId="0" fontId="13" fillId="0" borderId="0" xfId="0" applyFont="1" applyAlignment="1">
      <alignment horizontal="left" vertical="top" wrapText="1"/>
    </xf>
    <xf numFmtId="0" fontId="13"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4" fillId="0" borderId="0" xfId="0" applyFont="1" applyAlignment="1">
      <alignment horizontal="left" vertical="top" wrapText="1"/>
    </xf>
    <xf numFmtId="0" fontId="14" fillId="0" borderId="0" xfId="0" applyFont="1" applyAlignment="1">
      <alignment vertical="top"/>
    </xf>
    <xf numFmtId="0" fontId="15" fillId="0" borderId="0" xfId="0" applyFont="1" applyAlignment="1">
      <alignment vertical="top"/>
    </xf>
    <xf numFmtId="0" fontId="18" fillId="0" borderId="0" xfId="0" applyFont="1" applyAlignment="1">
      <alignment horizontal="left" vertical="center" indent="3"/>
    </xf>
    <xf numFmtId="0" fontId="16" fillId="0" borderId="0" xfId="0" applyFont="1" applyAlignment="1">
      <alignment horizontal="left" vertical="center" indent="3"/>
    </xf>
    <xf numFmtId="0" fontId="8" fillId="0" borderId="0" xfId="85" applyAlignment="1">
      <alignment horizontal="left" vertical="center" indent="3"/>
    </xf>
    <xf numFmtId="0" fontId="20" fillId="0" borderId="0" xfId="0" applyFont="1" applyAlignment="1">
      <alignment horizontal="left" vertical="center" indent="3"/>
    </xf>
  </cellXfs>
  <cellStyles count="18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cellStyle name="Normal" xfId="0" builtinId="0"/>
  </cellStyles>
  <dxfs count="3">
    <dxf>
      <fill>
        <patternFill>
          <bgColor indexed="42"/>
        </patternFill>
      </fill>
    </dxf>
    <dxf>
      <fill>
        <patternFill>
          <bgColor indexed="23"/>
        </patternFill>
      </fill>
    </dxf>
    <dxf>
      <fill>
        <patternFill>
          <bgColor indexed="43"/>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139700</xdr:colOff>
      <xdr:row>1</xdr:row>
      <xdr:rowOff>254000</xdr:rowOff>
    </xdr:from>
    <xdr:to>
      <xdr:col>7</xdr:col>
      <xdr:colOff>495300</xdr:colOff>
      <xdr:row>1</xdr:row>
      <xdr:rowOff>1358900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5727700" y="431800"/>
          <a:ext cx="5486400" cy="1104900"/>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General websites to check for info:</a:t>
          </a:r>
        </a:p>
        <a:p>
          <a:r>
            <a:rPr lang="en-US" sz="1100"/>
            <a:t>http://www.cnu.org/</a:t>
          </a:r>
        </a:p>
        <a:p>
          <a:r>
            <a:rPr lang="en-US" sz="1100"/>
            <a:t>https://www.cnu.org/resources/project-database</a:t>
          </a:r>
        </a:p>
        <a:p>
          <a:r>
            <a:rPr lang="en-US" sz="1100"/>
            <a:t>http://www.tndtownpaper.com/neighborhoods.htm</a:t>
          </a:r>
        </a:p>
        <a:p>
          <a:r>
            <a:rPr lang="en-US" sz="1100"/>
            <a:t>https://www.epa.gov/smartgrowth/examples-smart-growth-communities-and-projects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www.dpz.com/" TargetMode="External"/><Relationship Id="rId13" Type="http://schemas.openxmlformats.org/officeDocument/2006/relationships/drawing" Target="../drawings/drawing1.xml"/><Relationship Id="rId3" Type="http://schemas.openxmlformats.org/officeDocument/2006/relationships/hyperlink" Target="http://www.dpz.com/" TargetMode="External"/><Relationship Id="rId7" Type="http://schemas.openxmlformats.org/officeDocument/2006/relationships/hyperlink" Target="http://www.arch.tamu.edu/" TargetMode="External"/><Relationship Id="rId12" Type="http://schemas.openxmlformats.org/officeDocument/2006/relationships/hyperlink" Target="https://www.ci.wilsonville.or.us/planning/page/villebois-concept-plan" TargetMode="External"/><Relationship Id="rId2" Type="http://schemas.openxmlformats.org/officeDocument/2006/relationships/hyperlink" Target="http://www.coopercarry.com/" TargetMode="External"/><Relationship Id="rId1" Type="http://schemas.openxmlformats.org/officeDocument/2006/relationships/hyperlink" Target="http://www.dpz.com/" TargetMode="External"/><Relationship Id="rId6" Type="http://schemas.openxmlformats.org/officeDocument/2006/relationships/hyperlink" Target="http://www.dpz.com/" TargetMode="External"/><Relationship Id="rId11" Type="http://schemas.openxmlformats.org/officeDocument/2006/relationships/hyperlink" Target="http://thevillageniagara.com/" TargetMode="External"/><Relationship Id="rId5" Type="http://schemas.openxmlformats.org/officeDocument/2006/relationships/hyperlink" Target="http://www.dpz.com/" TargetMode="External"/><Relationship Id="rId10" Type="http://schemas.openxmlformats.org/officeDocument/2006/relationships/hyperlink" Target="https://www.farrside.com/uptown-normal" TargetMode="External"/><Relationship Id="rId4" Type="http://schemas.openxmlformats.org/officeDocument/2006/relationships/hyperlink" Target="http://www.dpz.com/" TargetMode="External"/><Relationship Id="rId9" Type="http://schemas.openxmlformats.org/officeDocument/2006/relationships/hyperlink" Target="https://www.cnu.org/what-we-do/build-great-places/fairview-vill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8"/>
  <sheetViews>
    <sheetView workbookViewId="0">
      <selection activeCell="C31" sqref="C31"/>
    </sheetView>
  </sheetViews>
  <sheetFormatPr baseColWidth="10" defaultColWidth="10.796875" defaultRowHeight="14" x14ac:dyDescent="0.2"/>
  <cols>
    <col min="1" max="1" width="48" style="2" customWidth="1"/>
    <col min="2" max="2" width="8" style="2" customWidth="1"/>
    <col min="3" max="3" width="45.796875" style="15" customWidth="1"/>
    <col min="4" max="4" width="9" style="5" bestFit="1" customWidth="1"/>
    <col min="5" max="8" width="4.3984375" style="3" customWidth="1"/>
    <col min="9" max="9" width="4.3984375" style="8" customWidth="1"/>
    <col min="10" max="28" width="4.3984375" style="3" customWidth="1"/>
    <col min="29" max="16384" width="10.796875" style="2"/>
  </cols>
  <sheetData>
    <row r="1" spans="1:28" x14ac:dyDescent="0.2">
      <c r="C1" s="14"/>
      <c r="E1" s="3">
        <v>2010</v>
      </c>
      <c r="L1" s="3">
        <v>2011</v>
      </c>
      <c r="X1" s="3">
        <v>2012</v>
      </c>
    </row>
    <row r="2" spans="1:28" s="1" customFormat="1" ht="15" x14ac:dyDescent="0.2">
      <c r="A2" s="1" t="s">
        <v>137</v>
      </c>
      <c r="B2" s="1" t="s">
        <v>261</v>
      </c>
      <c r="C2" s="6" t="s">
        <v>46</v>
      </c>
      <c r="D2" s="6" t="s">
        <v>114</v>
      </c>
      <c r="E2" s="4" t="s">
        <v>127</v>
      </c>
      <c r="F2" s="4" t="s">
        <v>138</v>
      </c>
      <c r="G2" s="4" t="s">
        <v>139</v>
      </c>
      <c r="H2" s="4" t="s">
        <v>140</v>
      </c>
      <c r="I2" s="9" t="s">
        <v>141</v>
      </c>
      <c r="J2" s="4" t="s">
        <v>161</v>
      </c>
      <c r="K2" s="4" t="s">
        <v>162</v>
      </c>
      <c r="L2" s="4" t="s">
        <v>163</v>
      </c>
      <c r="M2" s="4" t="s">
        <v>234</v>
      </c>
      <c r="N2" s="4" t="s">
        <v>235</v>
      </c>
      <c r="O2" s="4" t="s">
        <v>236</v>
      </c>
      <c r="P2" s="4" t="s">
        <v>237</v>
      </c>
      <c r="Q2" s="4" t="s">
        <v>238</v>
      </c>
      <c r="R2" s="4" t="s">
        <v>239</v>
      </c>
      <c r="S2" s="4" t="s">
        <v>240</v>
      </c>
      <c r="T2" s="4" t="s">
        <v>140</v>
      </c>
      <c r="U2" s="4" t="s">
        <v>141</v>
      </c>
      <c r="V2" s="4" t="s">
        <v>161</v>
      </c>
      <c r="W2" s="4" t="s">
        <v>162</v>
      </c>
      <c r="X2" s="4" t="s">
        <v>163</v>
      </c>
      <c r="Y2" s="4" t="s">
        <v>234</v>
      </c>
      <c r="Z2" s="4" t="s">
        <v>235</v>
      </c>
      <c r="AA2" s="4" t="s">
        <v>236</v>
      </c>
      <c r="AB2" s="4" t="s">
        <v>237</v>
      </c>
    </row>
    <row r="3" spans="1:28" x14ac:dyDescent="0.2">
      <c r="A3" s="12" t="s">
        <v>150</v>
      </c>
      <c r="B3" s="2" t="s">
        <v>171</v>
      </c>
      <c r="E3" s="10" t="s">
        <v>174</v>
      </c>
      <c r="F3" s="10"/>
      <c r="G3" s="10"/>
      <c r="H3" s="10"/>
      <c r="I3" s="11"/>
      <c r="J3" s="10"/>
      <c r="K3" s="10"/>
      <c r="L3" s="10"/>
      <c r="M3" s="10"/>
      <c r="N3" s="10"/>
      <c r="O3" s="10"/>
      <c r="P3" s="10"/>
      <c r="Q3" s="10"/>
      <c r="R3" s="10"/>
      <c r="S3" s="10"/>
      <c r="T3" s="10"/>
      <c r="U3" s="10"/>
      <c r="V3" s="10"/>
      <c r="W3" s="10"/>
      <c r="X3" s="10"/>
      <c r="Y3" s="10"/>
      <c r="Z3" s="10"/>
      <c r="AA3" s="10"/>
      <c r="AB3" s="10"/>
    </row>
    <row r="4" spans="1:28" x14ac:dyDescent="0.2">
      <c r="A4" s="12" t="s">
        <v>151</v>
      </c>
      <c r="B4" s="2" t="s">
        <v>177</v>
      </c>
      <c r="E4" s="10" t="s">
        <v>175</v>
      </c>
      <c r="F4" s="10"/>
      <c r="G4" s="10"/>
      <c r="H4" s="10"/>
      <c r="I4" s="11"/>
      <c r="J4" s="10"/>
      <c r="K4" s="10"/>
      <c r="L4" s="10"/>
      <c r="M4" s="10"/>
      <c r="N4" s="10"/>
      <c r="O4" s="10"/>
      <c r="P4" s="10"/>
      <c r="Q4" s="10"/>
      <c r="R4" s="10"/>
      <c r="S4" s="10"/>
      <c r="T4" s="10"/>
      <c r="U4" s="10"/>
      <c r="V4" s="10"/>
      <c r="W4" s="10"/>
      <c r="X4" s="10"/>
      <c r="Y4" s="10"/>
      <c r="Z4" s="10"/>
      <c r="AA4" s="10"/>
      <c r="AB4" s="10"/>
    </row>
    <row r="5" spans="1:28" x14ac:dyDescent="0.2">
      <c r="A5" s="12" t="s">
        <v>147</v>
      </c>
      <c r="B5" s="2" t="s">
        <v>178</v>
      </c>
      <c r="E5" s="10" t="s">
        <v>174</v>
      </c>
      <c r="F5" s="10"/>
      <c r="G5" s="10"/>
      <c r="H5" s="10"/>
      <c r="I5" s="11"/>
      <c r="J5" s="10"/>
      <c r="K5" s="10"/>
      <c r="L5" s="10"/>
      <c r="M5" s="10"/>
      <c r="N5" s="10"/>
      <c r="O5" s="10"/>
      <c r="P5" s="10"/>
      <c r="Q5" s="10"/>
      <c r="R5" s="10"/>
      <c r="S5" s="10"/>
      <c r="T5" s="10"/>
      <c r="U5" s="10"/>
      <c r="V5" s="10"/>
      <c r="W5" s="10"/>
      <c r="X5" s="10"/>
      <c r="Y5" s="10"/>
      <c r="Z5" s="10"/>
      <c r="AA5" s="10"/>
      <c r="AB5" s="10"/>
    </row>
    <row r="6" spans="1:28" x14ac:dyDescent="0.2">
      <c r="A6" s="12" t="s">
        <v>132</v>
      </c>
      <c r="B6" s="2" t="s">
        <v>248</v>
      </c>
      <c r="E6" s="10"/>
      <c r="F6" s="10" t="s">
        <v>253</v>
      </c>
      <c r="G6" s="10" t="s">
        <v>259</v>
      </c>
      <c r="H6" s="10"/>
      <c r="I6" s="11"/>
      <c r="J6" s="10"/>
      <c r="K6" s="10"/>
      <c r="L6" s="10"/>
      <c r="M6" s="10"/>
      <c r="N6" s="10"/>
      <c r="O6" s="10"/>
      <c r="P6" s="10"/>
      <c r="Q6" s="10"/>
      <c r="R6" s="10"/>
      <c r="S6" s="10"/>
      <c r="T6" s="10"/>
      <c r="U6" s="10"/>
      <c r="V6" s="10"/>
      <c r="W6" s="10"/>
      <c r="X6" s="10"/>
      <c r="Y6" s="10"/>
      <c r="Z6" s="10"/>
      <c r="AA6" s="10"/>
      <c r="AB6" s="10"/>
    </row>
    <row r="7" spans="1:28" x14ac:dyDescent="0.2">
      <c r="A7" s="12" t="s">
        <v>183</v>
      </c>
      <c r="B7" s="2" t="s">
        <v>249</v>
      </c>
      <c r="E7" s="10"/>
      <c r="F7" s="10" t="s">
        <v>253</v>
      </c>
      <c r="G7" s="10" t="s">
        <v>259</v>
      </c>
      <c r="H7" s="10"/>
      <c r="I7" s="11"/>
      <c r="J7" s="10"/>
      <c r="K7" s="10"/>
      <c r="L7" s="10"/>
      <c r="M7" s="10"/>
      <c r="N7" s="10"/>
      <c r="O7" s="10"/>
      <c r="P7" s="10"/>
      <c r="Q7" s="10"/>
      <c r="R7" s="10"/>
      <c r="S7" s="10"/>
      <c r="T7" s="10"/>
      <c r="U7" s="10"/>
      <c r="V7" s="10"/>
      <c r="W7" s="10"/>
      <c r="X7" s="10"/>
      <c r="Y7" s="10"/>
      <c r="Z7" s="10"/>
      <c r="AA7" s="10"/>
      <c r="AB7" s="10"/>
    </row>
    <row r="8" spans="1:28" x14ac:dyDescent="0.2">
      <c r="A8" s="12" t="s">
        <v>152</v>
      </c>
      <c r="B8" s="2" t="s">
        <v>178</v>
      </c>
      <c r="E8" s="10"/>
      <c r="F8" s="10" t="s">
        <v>244</v>
      </c>
      <c r="G8" s="10"/>
      <c r="H8" s="10"/>
      <c r="I8" s="11"/>
      <c r="J8" s="10"/>
      <c r="K8" s="10"/>
      <c r="L8" s="10"/>
      <c r="M8" s="10"/>
      <c r="N8" s="10"/>
      <c r="O8" s="10"/>
      <c r="P8" s="10"/>
      <c r="Q8" s="10"/>
      <c r="R8" s="10"/>
      <c r="S8" s="10"/>
      <c r="T8" s="10"/>
      <c r="U8" s="10"/>
      <c r="V8" s="10"/>
      <c r="W8" s="10"/>
      <c r="X8" s="10"/>
      <c r="Y8" s="10"/>
      <c r="Z8" s="10"/>
      <c r="AA8" s="10"/>
      <c r="AB8" s="10"/>
    </row>
    <row r="9" spans="1:28" x14ac:dyDescent="0.2">
      <c r="A9" s="12" t="s">
        <v>153</v>
      </c>
      <c r="B9" s="2" t="s">
        <v>179</v>
      </c>
      <c r="E9" s="10"/>
      <c r="F9" s="10" t="s">
        <v>175</v>
      </c>
      <c r="G9" s="10"/>
      <c r="H9" s="10"/>
      <c r="I9" s="11"/>
      <c r="J9" s="10"/>
      <c r="K9" s="10"/>
      <c r="L9" s="10"/>
      <c r="M9" s="10"/>
      <c r="N9" s="10"/>
      <c r="O9" s="10"/>
      <c r="P9" s="10"/>
      <c r="Q9" s="10"/>
      <c r="R9" s="10"/>
      <c r="S9" s="10"/>
      <c r="T9" s="10"/>
      <c r="U9" s="10"/>
      <c r="V9" s="10"/>
      <c r="W9" s="10"/>
      <c r="X9" s="10"/>
      <c r="Y9" s="10"/>
      <c r="Z9" s="10"/>
      <c r="AA9" s="10"/>
      <c r="AB9" s="10"/>
    </row>
    <row r="10" spans="1:28" x14ac:dyDescent="0.2">
      <c r="A10" s="12" t="s">
        <v>98</v>
      </c>
      <c r="B10" s="2" t="s">
        <v>248</v>
      </c>
      <c r="E10" s="10"/>
      <c r="F10" s="10" t="s">
        <v>175</v>
      </c>
      <c r="G10" s="10"/>
      <c r="H10" s="10"/>
      <c r="I10" s="11"/>
      <c r="J10" s="10"/>
      <c r="K10" s="10"/>
      <c r="L10" s="10"/>
      <c r="M10" s="10"/>
      <c r="N10" s="10"/>
      <c r="O10" s="10"/>
      <c r="P10" s="10"/>
      <c r="Q10" s="10"/>
      <c r="R10" s="10"/>
      <c r="S10" s="10"/>
      <c r="T10" s="10"/>
      <c r="U10" s="10"/>
      <c r="V10" s="10"/>
      <c r="W10" s="10"/>
      <c r="X10" s="10"/>
      <c r="Y10" s="10"/>
      <c r="Z10" s="10"/>
      <c r="AA10" s="10"/>
      <c r="AB10" s="10"/>
    </row>
    <row r="11" spans="1:28" x14ac:dyDescent="0.2">
      <c r="A11" s="12" t="s">
        <v>81</v>
      </c>
      <c r="B11" s="2" t="s">
        <v>249</v>
      </c>
      <c r="E11" s="10"/>
      <c r="F11" s="10" t="s">
        <v>256</v>
      </c>
      <c r="G11" s="10"/>
      <c r="H11" s="10"/>
      <c r="I11" s="11"/>
      <c r="J11" s="10"/>
      <c r="K11" s="10"/>
      <c r="L11" s="10"/>
      <c r="M11" s="10"/>
      <c r="N11" s="10"/>
      <c r="O11" s="10"/>
      <c r="P11" s="10"/>
      <c r="Q11" s="10"/>
      <c r="R11" s="10"/>
      <c r="S11" s="10"/>
      <c r="T11" s="10"/>
      <c r="U11" s="10"/>
      <c r="V11" s="10"/>
      <c r="W11" s="10"/>
      <c r="X11" s="10"/>
      <c r="Y11" s="10"/>
      <c r="Z11" s="10"/>
      <c r="AA11" s="10"/>
      <c r="AB11" s="10"/>
    </row>
    <row r="12" spans="1:28" x14ac:dyDescent="0.2">
      <c r="A12" s="12" t="s">
        <v>84</v>
      </c>
      <c r="B12" s="2" t="s">
        <v>258</v>
      </c>
      <c r="E12" s="10"/>
      <c r="F12" s="10" t="s">
        <v>181</v>
      </c>
      <c r="G12" s="10"/>
      <c r="H12" s="10"/>
      <c r="I12" s="11"/>
      <c r="J12" s="10"/>
      <c r="K12" s="10"/>
      <c r="L12" s="10"/>
      <c r="M12" s="10"/>
      <c r="N12" s="10"/>
      <c r="O12" s="10"/>
      <c r="P12" s="10"/>
      <c r="Q12" s="10"/>
      <c r="R12" s="10"/>
      <c r="S12" s="10"/>
      <c r="T12" s="10"/>
      <c r="U12" s="10"/>
      <c r="V12" s="10"/>
      <c r="W12" s="10"/>
      <c r="X12" s="10"/>
      <c r="Y12" s="10"/>
      <c r="Z12" s="10"/>
      <c r="AA12" s="10"/>
      <c r="AB12" s="10"/>
    </row>
    <row r="13" spans="1:28" x14ac:dyDescent="0.2">
      <c r="A13" s="2" t="s">
        <v>86</v>
      </c>
      <c r="B13" s="2" t="s">
        <v>257</v>
      </c>
      <c r="E13" s="10"/>
      <c r="F13" s="10" t="s">
        <v>254</v>
      </c>
      <c r="G13" s="10" t="s">
        <v>104</v>
      </c>
      <c r="H13" s="10" t="s">
        <v>125</v>
      </c>
      <c r="I13" s="11"/>
      <c r="J13" s="10"/>
      <c r="K13" s="10"/>
      <c r="L13" s="10"/>
      <c r="M13" s="10"/>
      <c r="N13" s="10"/>
      <c r="O13" s="10"/>
      <c r="P13" s="10"/>
      <c r="Q13" s="10"/>
      <c r="R13" s="10"/>
      <c r="S13" s="10"/>
      <c r="T13" s="10"/>
      <c r="U13" s="10"/>
      <c r="V13" s="10"/>
      <c r="W13" s="10"/>
      <c r="X13" s="10"/>
      <c r="Y13" s="10"/>
      <c r="Z13" s="10"/>
      <c r="AA13" s="10"/>
      <c r="AB13" s="10"/>
    </row>
    <row r="14" spans="1:28" x14ac:dyDescent="0.2">
      <c r="A14" s="2" t="s">
        <v>148</v>
      </c>
      <c r="B14" s="2" t="s">
        <v>176</v>
      </c>
      <c r="E14" s="10"/>
      <c r="F14" s="10" t="s">
        <v>252</v>
      </c>
      <c r="G14" s="10"/>
      <c r="H14" s="10"/>
      <c r="I14" s="11"/>
      <c r="J14" s="10"/>
      <c r="K14" s="10"/>
      <c r="L14" s="10"/>
      <c r="M14" s="10"/>
      <c r="N14" s="10"/>
      <c r="O14" s="10"/>
      <c r="P14" s="10"/>
      <c r="Q14" s="10"/>
      <c r="R14" s="10"/>
      <c r="S14" s="10"/>
      <c r="T14" s="10"/>
      <c r="U14" s="10"/>
      <c r="V14" s="10"/>
      <c r="W14" s="10"/>
      <c r="X14" s="10"/>
      <c r="Y14" s="10"/>
      <c r="Z14" s="10"/>
      <c r="AA14" s="10"/>
      <c r="AB14" s="10"/>
    </row>
    <row r="15" spans="1:28" x14ac:dyDescent="0.2">
      <c r="A15" s="2" t="s">
        <v>83</v>
      </c>
      <c r="B15" s="2" t="s">
        <v>257</v>
      </c>
      <c r="E15" s="10"/>
      <c r="F15" s="10" t="s">
        <v>252</v>
      </c>
      <c r="G15" s="10"/>
      <c r="H15" s="10"/>
      <c r="I15" s="11"/>
      <c r="J15" s="10"/>
      <c r="K15" s="10"/>
      <c r="L15" s="10"/>
      <c r="M15" s="10"/>
      <c r="N15" s="10"/>
      <c r="O15" s="10"/>
      <c r="P15" s="10"/>
      <c r="Q15" s="10"/>
      <c r="R15" s="10"/>
      <c r="S15" s="10"/>
      <c r="T15" s="10"/>
      <c r="U15" s="10"/>
      <c r="V15" s="10"/>
      <c r="W15" s="10"/>
      <c r="X15" s="10"/>
      <c r="Y15" s="10"/>
      <c r="Z15" s="10"/>
      <c r="AA15" s="10"/>
      <c r="AB15" s="10"/>
    </row>
    <row r="16" spans="1:28" x14ac:dyDescent="0.2">
      <c r="A16" s="12" t="s">
        <v>154</v>
      </c>
      <c r="B16" s="2" t="s">
        <v>255</v>
      </c>
      <c r="E16" s="10"/>
      <c r="F16" s="10" t="s">
        <v>259</v>
      </c>
      <c r="G16" s="10" t="s">
        <v>194</v>
      </c>
      <c r="H16" s="10"/>
      <c r="I16" s="11"/>
      <c r="J16" s="10"/>
      <c r="K16" s="10"/>
      <c r="L16" s="10"/>
      <c r="M16" s="10"/>
      <c r="N16" s="10"/>
      <c r="O16" s="10"/>
      <c r="P16" s="10"/>
      <c r="Q16" s="10"/>
      <c r="R16" s="10"/>
      <c r="S16" s="10"/>
      <c r="T16" s="10"/>
      <c r="U16" s="10"/>
      <c r="V16" s="10"/>
      <c r="W16" s="10"/>
      <c r="X16" s="10"/>
      <c r="Y16" s="10"/>
      <c r="Z16" s="10"/>
      <c r="AA16" s="10"/>
      <c r="AB16" s="10"/>
    </row>
    <row r="17" spans="1:28" ht="30" x14ac:dyDescent="0.2">
      <c r="A17" s="12" t="s">
        <v>160</v>
      </c>
      <c r="B17" s="2" t="s">
        <v>169</v>
      </c>
      <c r="C17" s="15" t="s">
        <v>51</v>
      </c>
      <c r="E17" s="10"/>
      <c r="F17" s="10" t="s">
        <v>259</v>
      </c>
      <c r="G17" s="10" t="s">
        <v>196</v>
      </c>
      <c r="H17" s="10"/>
      <c r="I17" s="11"/>
      <c r="J17" s="10"/>
      <c r="K17" s="10"/>
      <c r="L17" s="10"/>
      <c r="M17" s="10"/>
      <c r="N17" s="10"/>
      <c r="O17" s="10"/>
      <c r="P17" s="10"/>
      <c r="Q17" s="10"/>
      <c r="R17" s="10"/>
      <c r="S17" s="10"/>
      <c r="T17" s="10"/>
      <c r="U17" s="10"/>
      <c r="V17" s="10"/>
      <c r="W17" s="10"/>
      <c r="X17" s="10"/>
      <c r="Y17" s="10"/>
      <c r="Z17" s="10"/>
      <c r="AA17" s="10"/>
      <c r="AB17" s="10"/>
    </row>
    <row r="18" spans="1:28" ht="45" x14ac:dyDescent="0.2">
      <c r="A18" s="12" t="s">
        <v>131</v>
      </c>
      <c r="B18" s="2" t="s">
        <v>243</v>
      </c>
      <c r="C18" s="15" t="s">
        <v>100</v>
      </c>
      <c r="E18" s="10"/>
      <c r="F18" s="10" t="s">
        <v>246</v>
      </c>
      <c r="G18" s="10" t="s">
        <v>196</v>
      </c>
      <c r="H18" s="10"/>
      <c r="I18" s="11"/>
      <c r="J18" s="10"/>
      <c r="K18" s="10"/>
      <c r="L18" s="10"/>
      <c r="M18" s="10"/>
      <c r="N18" s="10"/>
      <c r="O18" s="10"/>
      <c r="P18" s="10"/>
      <c r="Q18" s="10"/>
      <c r="R18" s="10"/>
      <c r="S18" s="10"/>
      <c r="T18" s="10"/>
      <c r="U18" s="10"/>
      <c r="V18" s="10"/>
      <c r="W18" s="10"/>
      <c r="X18" s="10"/>
      <c r="Y18" s="10"/>
      <c r="Z18" s="10"/>
      <c r="AA18" s="10"/>
      <c r="AB18" s="10"/>
    </row>
    <row r="19" spans="1:28" ht="30" x14ac:dyDescent="0.2">
      <c r="A19" s="2" t="s">
        <v>99</v>
      </c>
      <c r="B19" s="2" t="s">
        <v>116</v>
      </c>
      <c r="C19" s="15" t="s">
        <v>101</v>
      </c>
      <c r="E19" s="10"/>
      <c r="F19" s="10" t="s">
        <v>259</v>
      </c>
      <c r="G19" s="10" t="s">
        <v>180</v>
      </c>
      <c r="H19" s="10"/>
      <c r="I19" s="11" t="s">
        <v>76</v>
      </c>
      <c r="J19" s="10"/>
      <c r="K19" s="10"/>
      <c r="L19" s="10"/>
      <c r="M19" s="10"/>
      <c r="N19" s="10"/>
      <c r="O19" s="10"/>
      <c r="P19" s="10"/>
      <c r="Q19" s="10"/>
      <c r="R19" s="10"/>
      <c r="S19" s="10"/>
      <c r="T19" s="10"/>
      <c r="U19" s="10"/>
      <c r="V19" s="10"/>
      <c r="W19" s="10"/>
      <c r="X19" s="10"/>
      <c r="Y19" s="10"/>
      <c r="Z19" s="10"/>
      <c r="AA19" s="10"/>
      <c r="AB19" s="10"/>
    </row>
    <row r="20" spans="1:28" x14ac:dyDescent="0.2">
      <c r="A20" s="12" t="s">
        <v>155</v>
      </c>
      <c r="B20" s="2" t="s">
        <v>248</v>
      </c>
      <c r="D20" s="7">
        <v>38974</v>
      </c>
      <c r="E20" s="10"/>
      <c r="F20" s="10" t="s">
        <v>260</v>
      </c>
      <c r="G20" s="10" t="s">
        <v>245</v>
      </c>
      <c r="H20" s="10" t="s">
        <v>195</v>
      </c>
      <c r="I20" s="11"/>
      <c r="J20" s="10"/>
      <c r="K20" s="10"/>
      <c r="L20" s="10"/>
      <c r="M20" s="10"/>
      <c r="N20" s="10"/>
      <c r="O20" s="10"/>
      <c r="P20" s="10"/>
      <c r="Q20" s="10"/>
      <c r="R20" s="10"/>
      <c r="S20" s="10"/>
      <c r="T20" s="10"/>
      <c r="U20" s="10"/>
      <c r="V20" s="10"/>
      <c r="W20" s="10"/>
      <c r="X20" s="10"/>
      <c r="Y20" s="10"/>
      <c r="Z20" s="10"/>
      <c r="AA20" s="10"/>
      <c r="AB20" s="10"/>
    </row>
    <row r="21" spans="1:28" x14ac:dyDescent="0.2">
      <c r="A21" s="12" t="s">
        <v>158</v>
      </c>
      <c r="B21" s="2" t="s">
        <v>118</v>
      </c>
      <c r="D21" s="7">
        <v>38974</v>
      </c>
      <c r="E21" s="10"/>
      <c r="F21" s="10" t="s">
        <v>260</v>
      </c>
      <c r="G21" s="10" t="s">
        <v>245</v>
      </c>
      <c r="H21" s="10" t="s">
        <v>195</v>
      </c>
      <c r="I21" s="11"/>
      <c r="J21" s="10"/>
      <c r="K21" s="10"/>
      <c r="L21" s="10"/>
      <c r="M21" s="10"/>
      <c r="N21" s="10"/>
      <c r="O21" s="10"/>
      <c r="P21" s="10"/>
      <c r="Q21" s="10"/>
      <c r="R21" s="10"/>
      <c r="S21" s="10"/>
      <c r="T21" s="10"/>
      <c r="U21" s="10"/>
      <c r="V21" s="10"/>
      <c r="W21" s="10"/>
      <c r="X21" s="10"/>
      <c r="Y21" s="10"/>
      <c r="Z21" s="10"/>
      <c r="AA21" s="10"/>
      <c r="AB21" s="10"/>
    </row>
    <row r="22" spans="1:28" x14ac:dyDescent="0.2">
      <c r="A22" s="2" t="s">
        <v>159</v>
      </c>
      <c r="B22" s="2" t="s">
        <v>262</v>
      </c>
      <c r="E22" s="10"/>
      <c r="F22" s="10" t="s">
        <v>259</v>
      </c>
      <c r="G22" s="10"/>
      <c r="H22" s="10"/>
      <c r="I22" s="11"/>
      <c r="J22" s="10"/>
      <c r="K22" s="10"/>
      <c r="L22" s="10"/>
      <c r="M22" s="10"/>
      <c r="N22" s="10"/>
      <c r="O22" s="10"/>
      <c r="P22" s="10"/>
      <c r="Q22" s="10"/>
      <c r="R22" s="10"/>
      <c r="S22" s="10"/>
      <c r="T22" s="10"/>
      <c r="U22" s="10"/>
      <c r="V22" s="10"/>
      <c r="W22" s="10"/>
      <c r="X22" s="10"/>
      <c r="Y22" s="10"/>
      <c r="Z22" s="10"/>
      <c r="AA22" s="10"/>
      <c r="AB22" s="10"/>
    </row>
    <row r="23" spans="1:28" x14ac:dyDescent="0.2">
      <c r="A23" s="2" t="s">
        <v>47</v>
      </c>
      <c r="B23" s="2" t="s">
        <v>117</v>
      </c>
      <c r="E23" s="10"/>
      <c r="F23" s="10" t="s">
        <v>259</v>
      </c>
      <c r="G23" s="10"/>
      <c r="H23" s="10"/>
      <c r="I23" s="11"/>
      <c r="J23" s="10"/>
      <c r="K23" s="10"/>
      <c r="L23" s="10"/>
      <c r="M23" s="10"/>
      <c r="N23" s="10"/>
      <c r="O23" s="10"/>
      <c r="P23" s="10"/>
      <c r="Q23" s="10"/>
      <c r="R23" s="10"/>
      <c r="S23" s="10"/>
      <c r="T23" s="10"/>
      <c r="U23" s="10"/>
      <c r="V23" s="10"/>
      <c r="W23" s="10"/>
      <c r="X23" s="10"/>
      <c r="Y23" s="10"/>
      <c r="Z23" s="10"/>
      <c r="AA23" s="10"/>
      <c r="AB23" s="10"/>
    </row>
    <row r="24" spans="1:28" x14ac:dyDescent="0.2">
      <c r="A24" s="2" t="s">
        <v>48</v>
      </c>
      <c r="B24" s="2" t="s">
        <v>119</v>
      </c>
      <c r="E24" s="10"/>
      <c r="F24" s="10" t="s">
        <v>120</v>
      </c>
      <c r="G24" s="10"/>
      <c r="H24" s="10"/>
      <c r="I24" s="11"/>
      <c r="J24" s="10"/>
      <c r="K24" s="10"/>
      <c r="L24" s="10"/>
      <c r="M24" s="10"/>
      <c r="N24" s="10"/>
      <c r="O24" s="10"/>
      <c r="P24" s="10"/>
      <c r="Q24" s="10"/>
      <c r="R24" s="10"/>
      <c r="S24" s="10"/>
      <c r="T24" s="10"/>
      <c r="U24" s="10"/>
      <c r="V24" s="10"/>
      <c r="W24" s="10"/>
      <c r="X24" s="10"/>
      <c r="Y24" s="10"/>
      <c r="Z24" s="10"/>
      <c r="AA24" s="10"/>
      <c r="AB24" s="10"/>
    </row>
    <row r="25" spans="1:28" x14ac:dyDescent="0.2">
      <c r="A25" s="2" t="s">
        <v>85</v>
      </c>
      <c r="B25" s="2" t="s">
        <v>178</v>
      </c>
      <c r="E25" s="10"/>
      <c r="F25" s="10" t="s">
        <v>168</v>
      </c>
      <c r="G25" s="10"/>
      <c r="H25" s="10"/>
      <c r="I25" s="11"/>
      <c r="J25" s="10"/>
      <c r="K25" s="10"/>
      <c r="L25" s="10"/>
      <c r="M25" s="10"/>
      <c r="N25" s="10"/>
      <c r="O25" s="10"/>
      <c r="P25" s="10"/>
      <c r="Q25" s="10"/>
      <c r="R25" s="10"/>
      <c r="S25" s="10"/>
      <c r="T25" s="10"/>
      <c r="U25" s="10"/>
      <c r="V25" s="10"/>
      <c r="W25" s="10"/>
      <c r="X25" s="10"/>
      <c r="Y25" s="10"/>
      <c r="Z25" s="10"/>
      <c r="AA25" s="10"/>
      <c r="AB25" s="10"/>
    </row>
    <row r="26" spans="1:28" x14ac:dyDescent="0.2">
      <c r="A26" s="12" t="s">
        <v>60</v>
      </c>
      <c r="B26" s="2" t="s">
        <v>170</v>
      </c>
      <c r="D26" s="7"/>
      <c r="E26" s="10"/>
      <c r="F26" s="10" t="s">
        <v>172</v>
      </c>
      <c r="G26" s="10" t="s">
        <v>77</v>
      </c>
      <c r="H26" s="10"/>
      <c r="I26" s="11"/>
      <c r="J26" s="10"/>
      <c r="K26" s="10"/>
      <c r="L26" s="10"/>
      <c r="M26" s="10"/>
      <c r="N26" s="10"/>
      <c r="O26" s="10"/>
      <c r="P26" s="10"/>
      <c r="Q26" s="10"/>
      <c r="R26" s="10"/>
      <c r="S26" s="10"/>
      <c r="T26" s="10"/>
      <c r="U26" s="10"/>
      <c r="V26" s="10"/>
      <c r="W26" s="10"/>
      <c r="X26" s="10"/>
      <c r="Y26" s="10"/>
      <c r="Z26" s="10"/>
      <c r="AA26" s="10"/>
      <c r="AB26" s="10"/>
    </row>
    <row r="27" spans="1:28" x14ac:dyDescent="0.2">
      <c r="A27" s="12" t="s">
        <v>182</v>
      </c>
      <c r="B27" s="2" t="s">
        <v>248</v>
      </c>
      <c r="E27" s="10"/>
      <c r="F27" s="10"/>
      <c r="G27" s="10" t="s">
        <v>259</v>
      </c>
      <c r="H27" s="10" t="s">
        <v>78</v>
      </c>
      <c r="I27" s="11"/>
      <c r="J27" s="10"/>
      <c r="K27" s="10"/>
      <c r="L27" s="10"/>
      <c r="M27" s="10"/>
      <c r="N27" s="10"/>
      <c r="O27" s="10"/>
      <c r="P27" s="10"/>
      <c r="Q27" s="10"/>
      <c r="R27" s="10"/>
      <c r="S27" s="10"/>
      <c r="T27" s="10"/>
      <c r="U27" s="10"/>
      <c r="V27" s="10"/>
      <c r="W27" s="10"/>
      <c r="X27" s="10"/>
      <c r="Y27" s="10"/>
      <c r="Z27" s="10"/>
      <c r="AA27" s="10"/>
      <c r="AB27" s="10"/>
    </row>
    <row r="28" spans="1:28" x14ac:dyDescent="0.2">
      <c r="A28" s="2" t="s">
        <v>87</v>
      </c>
      <c r="B28" s="2" t="s">
        <v>176</v>
      </c>
      <c r="E28" s="10"/>
      <c r="F28" s="10"/>
      <c r="G28" s="10" t="s">
        <v>124</v>
      </c>
      <c r="H28" s="10"/>
      <c r="I28" s="11"/>
      <c r="J28" s="10"/>
      <c r="K28" s="10"/>
      <c r="L28" s="10"/>
      <c r="M28" s="10"/>
      <c r="N28" s="10"/>
      <c r="O28" s="10"/>
      <c r="P28" s="10"/>
      <c r="Q28" s="10"/>
      <c r="R28" s="10"/>
      <c r="S28" s="10"/>
      <c r="T28" s="10"/>
      <c r="U28" s="10"/>
      <c r="V28" s="10"/>
      <c r="W28" s="10"/>
      <c r="X28" s="10"/>
      <c r="Y28" s="10"/>
      <c r="Z28" s="10"/>
      <c r="AA28" s="10"/>
      <c r="AB28" s="10"/>
    </row>
    <row r="29" spans="1:28" x14ac:dyDescent="0.2">
      <c r="A29" s="2" t="s">
        <v>88</v>
      </c>
      <c r="B29" s="2" t="s">
        <v>130</v>
      </c>
      <c r="C29" s="16" t="s">
        <v>52</v>
      </c>
      <c r="E29" s="10"/>
      <c r="F29" s="10"/>
      <c r="G29" s="10" t="s">
        <v>128</v>
      </c>
      <c r="H29" s="10"/>
      <c r="I29" s="11" t="s">
        <v>45</v>
      </c>
      <c r="J29" s="10"/>
      <c r="K29" s="10"/>
      <c r="L29" s="10"/>
      <c r="M29" s="10"/>
      <c r="N29" s="10"/>
      <c r="O29" s="10"/>
      <c r="P29" s="10"/>
      <c r="Q29" s="10"/>
      <c r="R29" s="10"/>
      <c r="S29" s="10"/>
      <c r="T29" s="10"/>
      <c r="U29" s="10"/>
      <c r="V29" s="10"/>
      <c r="W29" s="10"/>
      <c r="X29" s="10"/>
      <c r="Y29" s="10"/>
      <c r="Z29" s="10"/>
      <c r="AA29" s="10"/>
      <c r="AB29" s="10"/>
    </row>
    <row r="30" spans="1:28" x14ac:dyDescent="0.2">
      <c r="A30" s="2" t="s">
        <v>105</v>
      </c>
      <c r="B30" s="2" t="s">
        <v>171</v>
      </c>
      <c r="D30" s="7"/>
      <c r="E30" s="10"/>
      <c r="F30" s="10"/>
      <c r="G30" s="10" t="s">
        <v>173</v>
      </c>
      <c r="H30" s="10"/>
      <c r="I30" s="11"/>
      <c r="J30" s="10"/>
      <c r="K30" s="10"/>
      <c r="L30" s="10"/>
      <c r="M30" s="10"/>
      <c r="N30" s="10"/>
      <c r="O30" s="10"/>
      <c r="P30" s="10"/>
      <c r="Q30" s="10"/>
      <c r="R30" s="10"/>
      <c r="S30" s="10"/>
      <c r="T30" s="10"/>
      <c r="U30" s="10"/>
      <c r="V30" s="10"/>
      <c r="W30" s="10"/>
      <c r="X30" s="10"/>
      <c r="Y30" s="10"/>
      <c r="Z30" s="10"/>
      <c r="AA30" s="10"/>
      <c r="AB30" s="10"/>
    </row>
    <row r="31" spans="1:28" x14ac:dyDescent="0.2">
      <c r="A31" s="2" t="s">
        <v>68</v>
      </c>
      <c r="B31" s="2" t="s">
        <v>202</v>
      </c>
      <c r="D31" s="7"/>
      <c r="E31" s="10"/>
      <c r="F31" s="10"/>
      <c r="G31" s="10"/>
      <c r="H31" s="10" t="s">
        <v>72</v>
      </c>
      <c r="I31" s="11"/>
      <c r="J31" s="10"/>
      <c r="K31" s="10"/>
      <c r="L31" s="10"/>
      <c r="M31" s="10"/>
      <c r="N31" s="10"/>
      <c r="O31" s="10"/>
      <c r="P31" s="10"/>
      <c r="Q31" s="10"/>
      <c r="R31" s="10"/>
      <c r="S31" s="10"/>
      <c r="T31" s="10"/>
      <c r="U31" s="10"/>
      <c r="V31" s="10"/>
      <c r="W31" s="10"/>
      <c r="X31" s="10"/>
      <c r="Y31" s="10"/>
      <c r="Z31" s="10"/>
      <c r="AA31" s="10"/>
      <c r="AB31" s="10"/>
    </row>
    <row r="32" spans="1:28" x14ac:dyDescent="0.2">
      <c r="A32" s="2" t="s">
        <v>70</v>
      </c>
      <c r="B32" s="2" t="s">
        <v>202</v>
      </c>
      <c r="D32" s="7"/>
      <c r="E32" s="10"/>
      <c r="F32" s="10"/>
      <c r="G32" s="10"/>
      <c r="H32" s="10" t="s">
        <v>73</v>
      </c>
      <c r="I32" s="11"/>
      <c r="J32" s="10"/>
      <c r="K32" s="10"/>
      <c r="L32" s="10"/>
      <c r="M32" s="10"/>
      <c r="N32" s="10"/>
      <c r="O32" s="10"/>
      <c r="P32" s="10"/>
      <c r="Q32" s="10"/>
      <c r="R32" s="10"/>
      <c r="S32" s="10"/>
      <c r="T32" s="10"/>
      <c r="U32" s="10"/>
      <c r="V32" s="10"/>
      <c r="W32" s="10"/>
      <c r="X32" s="10"/>
      <c r="Y32" s="10"/>
      <c r="Z32" s="10"/>
      <c r="AA32" s="10"/>
      <c r="AB32" s="10"/>
    </row>
    <row r="33" spans="1:28" x14ac:dyDescent="0.2">
      <c r="A33" s="2" t="s">
        <v>71</v>
      </c>
      <c r="B33" s="2" t="s">
        <v>149</v>
      </c>
      <c r="D33" s="7"/>
      <c r="E33" s="10"/>
      <c r="F33" s="10"/>
      <c r="G33" s="10"/>
      <c r="H33" s="10" t="s">
        <v>73</v>
      </c>
      <c r="I33" s="11"/>
      <c r="J33" s="10"/>
      <c r="K33" s="10"/>
      <c r="L33" s="10"/>
      <c r="M33" s="10"/>
      <c r="N33" s="10"/>
      <c r="O33" s="10"/>
      <c r="P33" s="10"/>
      <c r="Q33" s="10"/>
      <c r="R33" s="10"/>
      <c r="S33" s="10"/>
      <c r="T33" s="10"/>
      <c r="U33" s="10"/>
      <c r="V33" s="10"/>
      <c r="W33" s="10"/>
      <c r="X33" s="10"/>
      <c r="Y33" s="10"/>
      <c r="Z33" s="10"/>
      <c r="AA33" s="10"/>
      <c r="AB33" s="10"/>
    </row>
    <row r="34" spans="1:28" x14ac:dyDescent="0.2">
      <c r="A34" s="2" t="s">
        <v>43</v>
      </c>
      <c r="B34" s="2" t="s">
        <v>129</v>
      </c>
      <c r="D34" s="7"/>
      <c r="E34" s="10"/>
      <c r="F34" s="10"/>
      <c r="G34" s="10"/>
      <c r="H34" s="10" t="s">
        <v>197</v>
      </c>
      <c r="I34" s="11"/>
      <c r="J34" s="10"/>
      <c r="K34" s="10"/>
      <c r="L34" s="10"/>
      <c r="M34" s="10"/>
      <c r="N34" s="10"/>
      <c r="O34" s="10"/>
      <c r="P34" s="10"/>
      <c r="Q34" s="10"/>
      <c r="R34" s="10"/>
      <c r="S34" s="10"/>
      <c r="T34" s="10"/>
      <c r="U34" s="10"/>
      <c r="V34" s="10"/>
      <c r="W34" s="10"/>
      <c r="X34" s="10"/>
      <c r="Y34" s="10"/>
      <c r="Z34" s="10"/>
      <c r="AA34" s="10"/>
      <c r="AB34" s="10"/>
    </row>
    <row r="35" spans="1:28" ht="30" x14ac:dyDescent="0.2">
      <c r="A35" s="12" t="s">
        <v>184</v>
      </c>
      <c r="B35" s="2" t="s">
        <v>250</v>
      </c>
      <c r="C35" s="15" t="s">
        <v>53</v>
      </c>
      <c r="D35" s="7">
        <v>38974</v>
      </c>
      <c r="E35" s="10"/>
      <c r="F35" s="10"/>
      <c r="G35" s="10"/>
      <c r="H35" s="10" t="s">
        <v>44</v>
      </c>
      <c r="I35" s="11"/>
      <c r="J35" s="10"/>
      <c r="K35" s="10"/>
      <c r="L35" s="10"/>
      <c r="M35" s="10"/>
      <c r="N35" s="10"/>
      <c r="O35" s="10"/>
      <c r="P35" s="10"/>
      <c r="Q35" s="10"/>
      <c r="R35" s="10"/>
      <c r="S35" s="10"/>
      <c r="T35" s="10"/>
      <c r="U35" s="10"/>
      <c r="V35" s="10"/>
      <c r="W35" s="10"/>
      <c r="X35" s="10"/>
      <c r="Y35" s="10"/>
      <c r="Z35" s="10"/>
      <c r="AA35" s="10"/>
      <c r="AB35" s="10"/>
    </row>
    <row r="36" spans="1:28" x14ac:dyDescent="0.2">
      <c r="A36" s="2" t="s">
        <v>49</v>
      </c>
      <c r="E36" s="10"/>
      <c r="F36" s="10"/>
      <c r="G36" s="10"/>
      <c r="H36" s="10" t="s">
        <v>103</v>
      </c>
      <c r="I36" s="11"/>
      <c r="J36" s="10"/>
      <c r="K36" s="10"/>
      <c r="L36" s="10"/>
      <c r="M36" s="10"/>
      <c r="N36" s="10"/>
      <c r="O36" s="10"/>
      <c r="P36" s="10"/>
      <c r="Q36" s="10"/>
      <c r="R36" s="10"/>
      <c r="S36" s="10"/>
      <c r="T36" s="10"/>
      <c r="U36" s="10"/>
      <c r="V36" s="10"/>
      <c r="W36" s="10"/>
      <c r="X36" s="10"/>
      <c r="Y36" s="10"/>
      <c r="Z36" s="10"/>
      <c r="AA36" s="10"/>
      <c r="AB36" s="10"/>
    </row>
    <row r="37" spans="1:28" x14ac:dyDescent="0.2">
      <c r="A37" s="2" t="s">
        <v>82</v>
      </c>
      <c r="E37" s="10"/>
      <c r="F37" s="10"/>
      <c r="G37" s="10"/>
      <c r="H37" s="10" t="s">
        <v>136</v>
      </c>
      <c r="I37" s="11"/>
      <c r="J37" s="10"/>
      <c r="K37" s="10"/>
      <c r="L37" s="10"/>
      <c r="M37" s="10"/>
      <c r="N37" s="10"/>
      <c r="O37" s="10"/>
      <c r="P37" s="10"/>
      <c r="Q37" s="10"/>
      <c r="R37" s="10"/>
      <c r="S37" s="10"/>
      <c r="T37" s="10"/>
      <c r="U37" s="10"/>
      <c r="V37" s="10"/>
      <c r="W37" s="10"/>
      <c r="X37" s="10"/>
      <c r="Y37" s="10"/>
      <c r="Z37" s="10"/>
      <c r="AA37" s="10"/>
      <c r="AB37" s="10"/>
    </row>
    <row r="38" spans="1:28" x14ac:dyDescent="0.2">
      <c r="A38" s="2" t="s">
        <v>69</v>
      </c>
      <c r="B38" s="2" t="s">
        <v>203</v>
      </c>
      <c r="D38" s="7">
        <v>39004</v>
      </c>
      <c r="E38" s="10"/>
      <c r="F38" s="10"/>
      <c r="G38" s="10"/>
      <c r="H38" s="10" t="s">
        <v>74</v>
      </c>
      <c r="I38" s="11"/>
      <c r="J38" s="10"/>
      <c r="K38" s="10"/>
      <c r="L38" s="10"/>
      <c r="M38" s="10"/>
      <c r="N38" s="10"/>
      <c r="O38" s="10"/>
      <c r="P38" s="10"/>
      <c r="Q38" s="10"/>
      <c r="R38" s="10"/>
      <c r="S38" s="10"/>
      <c r="T38" s="10"/>
      <c r="U38" s="10"/>
      <c r="V38" s="10"/>
      <c r="W38" s="10"/>
      <c r="X38" s="10"/>
      <c r="Y38" s="10"/>
      <c r="Z38" s="10"/>
      <c r="AA38" s="10"/>
      <c r="AB38" s="10"/>
    </row>
    <row r="39" spans="1:28" ht="15" x14ac:dyDescent="0.2">
      <c r="A39" s="2" t="s">
        <v>185</v>
      </c>
      <c r="C39" s="15" t="s">
        <v>54</v>
      </c>
      <c r="D39" s="7"/>
      <c r="E39" s="10"/>
      <c r="F39" s="10"/>
      <c r="G39" s="10"/>
      <c r="H39" s="10" t="s">
        <v>125</v>
      </c>
      <c r="I39" s="11" t="s">
        <v>125</v>
      </c>
      <c r="J39" s="10" t="s">
        <v>125</v>
      </c>
      <c r="K39" s="10" t="s">
        <v>125</v>
      </c>
      <c r="L39" s="10"/>
      <c r="M39" s="10"/>
      <c r="N39" s="10"/>
      <c r="O39" s="10"/>
      <c r="P39" s="10"/>
      <c r="Q39" s="10"/>
      <c r="R39" s="10"/>
      <c r="S39" s="10"/>
      <c r="T39" s="10"/>
      <c r="U39" s="10"/>
      <c r="V39" s="10"/>
      <c r="W39" s="10"/>
      <c r="X39" s="10"/>
      <c r="Y39" s="10"/>
      <c r="Z39" s="10"/>
      <c r="AA39" s="10"/>
      <c r="AB39" s="10"/>
    </row>
    <row r="40" spans="1:28" x14ac:dyDescent="0.2">
      <c r="A40" s="2" t="s">
        <v>50</v>
      </c>
      <c r="C40" s="17"/>
      <c r="D40" s="7">
        <v>39021</v>
      </c>
      <c r="E40" s="10"/>
      <c r="F40" s="10"/>
      <c r="G40" s="10"/>
      <c r="H40" s="10"/>
      <c r="I40" s="11"/>
      <c r="J40" s="10" t="s">
        <v>200</v>
      </c>
      <c r="K40" s="10"/>
      <c r="L40" s="10"/>
      <c r="M40" s="10"/>
      <c r="N40" s="10"/>
      <c r="O40" s="10"/>
      <c r="P40" s="10"/>
      <c r="Q40" s="10"/>
      <c r="R40" s="10"/>
      <c r="S40" s="10"/>
      <c r="T40" s="10"/>
      <c r="U40" s="10"/>
      <c r="V40" s="10"/>
      <c r="W40" s="10"/>
      <c r="X40" s="10"/>
      <c r="Y40" s="10"/>
      <c r="Z40" s="10"/>
      <c r="AA40" s="10"/>
      <c r="AB40" s="10"/>
    </row>
    <row r="41" spans="1:28" ht="15" x14ac:dyDescent="0.2">
      <c r="A41" s="2" t="s">
        <v>122</v>
      </c>
      <c r="C41" s="18" t="s">
        <v>55</v>
      </c>
      <c r="D41" s="7">
        <v>39051</v>
      </c>
      <c r="E41" s="10"/>
      <c r="F41" s="10"/>
      <c r="G41" s="10"/>
      <c r="H41" s="10"/>
      <c r="I41" s="11"/>
      <c r="J41" s="10" t="s">
        <v>260</v>
      </c>
      <c r="K41" s="10"/>
      <c r="L41" s="10"/>
      <c r="M41" s="10"/>
      <c r="N41" s="10"/>
      <c r="O41" s="10"/>
      <c r="P41" s="10"/>
      <c r="Q41" s="10"/>
      <c r="R41" s="10"/>
      <c r="S41" s="10"/>
      <c r="T41" s="10"/>
      <c r="U41" s="10"/>
      <c r="V41" s="10"/>
      <c r="W41" s="10"/>
      <c r="X41" s="10"/>
      <c r="Y41" s="10"/>
      <c r="Z41" s="10"/>
      <c r="AA41" s="10"/>
      <c r="AB41" s="10"/>
    </row>
    <row r="42" spans="1:28" x14ac:dyDescent="0.2">
      <c r="A42" s="2" t="s">
        <v>123</v>
      </c>
      <c r="D42" s="7"/>
      <c r="E42" s="10"/>
      <c r="F42" s="10"/>
      <c r="G42" s="10"/>
      <c r="H42" s="10"/>
      <c r="I42" s="11"/>
      <c r="J42" s="10"/>
      <c r="K42" s="10" t="s">
        <v>201</v>
      </c>
      <c r="L42" s="10"/>
      <c r="M42" s="10"/>
      <c r="N42" s="10"/>
      <c r="O42" s="10"/>
      <c r="P42" s="10"/>
      <c r="Q42" s="10"/>
      <c r="R42" s="10"/>
      <c r="S42" s="10"/>
      <c r="T42" s="10"/>
      <c r="U42" s="10"/>
      <c r="V42" s="10"/>
      <c r="W42" s="10"/>
      <c r="X42" s="10"/>
      <c r="Y42" s="10"/>
      <c r="Z42" s="10"/>
      <c r="AA42" s="10"/>
      <c r="AB42" s="10"/>
    </row>
    <row r="43" spans="1:28" ht="15" x14ac:dyDescent="0.2">
      <c r="A43" s="2" t="s">
        <v>186</v>
      </c>
      <c r="C43" s="18" t="s">
        <v>56</v>
      </c>
      <c r="D43" s="7">
        <v>39051</v>
      </c>
      <c r="E43" s="10"/>
      <c r="F43" s="10"/>
      <c r="G43" s="10"/>
      <c r="H43" s="10"/>
      <c r="I43" s="11"/>
      <c r="J43" s="10"/>
      <c r="K43" s="10" t="s">
        <v>247</v>
      </c>
      <c r="L43" s="10"/>
      <c r="M43" s="10"/>
      <c r="N43" s="10"/>
      <c r="O43" s="10"/>
      <c r="P43" s="10"/>
      <c r="Q43" s="10"/>
      <c r="R43" s="10"/>
      <c r="S43" s="10"/>
      <c r="T43" s="10"/>
      <c r="U43" s="10"/>
      <c r="V43" s="10"/>
      <c r="W43" s="10"/>
      <c r="X43" s="10"/>
      <c r="Y43" s="10"/>
      <c r="Z43" s="10"/>
      <c r="AA43" s="10"/>
      <c r="AB43" s="10"/>
    </row>
    <row r="44" spans="1:28" x14ac:dyDescent="0.2">
      <c r="A44" s="2" t="s">
        <v>187</v>
      </c>
      <c r="C44" s="17"/>
      <c r="D44" s="7">
        <v>39081</v>
      </c>
      <c r="E44" s="10"/>
      <c r="F44" s="10"/>
      <c r="G44" s="10"/>
      <c r="H44" s="10"/>
      <c r="I44" s="11"/>
      <c r="J44" s="10"/>
      <c r="K44" s="10" t="s">
        <v>124</v>
      </c>
      <c r="L44" s="10"/>
      <c r="M44" s="10"/>
      <c r="N44" s="10"/>
      <c r="O44" s="10"/>
      <c r="P44" s="10"/>
      <c r="Q44" s="10"/>
      <c r="R44" s="10"/>
      <c r="S44" s="10"/>
      <c r="T44" s="10"/>
      <c r="U44" s="10"/>
      <c r="V44" s="10"/>
      <c r="W44" s="10"/>
      <c r="X44" s="10"/>
      <c r="Y44" s="10"/>
      <c r="Z44" s="10"/>
      <c r="AA44" s="10"/>
      <c r="AB44" s="10"/>
    </row>
    <row r="45" spans="1:28" x14ac:dyDescent="0.2">
      <c r="A45" s="2" t="s">
        <v>14</v>
      </c>
      <c r="D45" s="7"/>
      <c r="E45" s="10"/>
      <c r="F45" s="10"/>
      <c r="G45" s="10"/>
      <c r="H45" s="10"/>
      <c r="I45" s="11"/>
      <c r="J45" s="10"/>
      <c r="K45" s="10" t="s">
        <v>104</v>
      </c>
      <c r="L45" s="10" t="s">
        <v>125</v>
      </c>
      <c r="M45" s="10"/>
      <c r="N45" s="10"/>
      <c r="O45" s="10"/>
      <c r="P45" s="10"/>
      <c r="Q45" s="10"/>
      <c r="R45" s="10"/>
      <c r="S45" s="10"/>
      <c r="T45" s="10"/>
      <c r="U45" s="10"/>
      <c r="V45" s="10"/>
      <c r="W45" s="10"/>
      <c r="X45" s="10"/>
      <c r="Y45" s="10"/>
      <c r="Z45" s="10"/>
      <c r="AA45" s="10"/>
      <c r="AB45" s="10"/>
    </row>
    <row r="46" spans="1:28" x14ac:dyDescent="0.2">
      <c r="A46" s="2" t="s">
        <v>79</v>
      </c>
      <c r="D46" s="7"/>
      <c r="E46" s="10"/>
      <c r="F46" s="10"/>
      <c r="G46" s="10"/>
      <c r="H46" s="10"/>
      <c r="I46" s="11"/>
      <c r="J46" s="10"/>
      <c r="K46" s="10" t="s">
        <v>201</v>
      </c>
      <c r="L46" s="10" t="s">
        <v>201</v>
      </c>
      <c r="M46" s="10"/>
      <c r="N46" s="10"/>
      <c r="O46" s="10"/>
      <c r="P46" s="10"/>
      <c r="Q46" s="10"/>
      <c r="R46" s="10"/>
      <c r="S46" s="10"/>
      <c r="T46" s="10"/>
      <c r="U46" s="10"/>
      <c r="V46" s="10"/>
      <c r="W46" s="10"/>
      <c r="X46" s="10"/>
      <c r="Y46" s="10"/>
      <c r="Z46" s="10"/>
      <c r="AA46" s="10"/>
      <c r="AB46" s="10"/>
    </row>
    <row r="47" spans="1:28" x14ac:dyDescent="0.2">
      <c r="A47" s="2" t="s">
        <v>145</v>
      </c>
      <c r="D47" s="7">
        <v>38762</v>
      </c>
      <c r="E47" s="10"/>
      <c r="F47" s="10"/>
      <c r="G47" s="10"/>
      <c r="H47" s="10"/>
      <c r="I47" s="11"/>
      <c r="J47" s="10"/>
      <c r="K47" s="10" t="s">
        <v>124</v>
      </c>
      <c r="L47" s="10" t="s">
        <v>260</v>
      </c>
      <c r="M47" s="10" t="s">
        <v>245</v>
      </c>
      <c r="N47" s="10"/>
      <c r="O47" s="10"/>
      <c r="P47" s="10"/>
      <c r="Q47" s="10"/>
      <c r="R47" s="10"/>
      <c r="S47" s="10"/>
      <c r="T47" s="10"/>
      <c r="U47" s="10"/>
      <c r="V47" s="10"/>
      <c r="W47" s="10"/>
      <c r="X47" s="10"/>
      <c r="Y47" s="10"/>
      <c r="Z47" s="10"/>
      <c r="AA47" s="10"/>
      <c r="AB47" s="10"/>
    </row>
    <row r="48" spans="1:28" x14ac:dyDescent="0.2">
      <c r="A48" s="2" t="s">
        <v>106</v>
      </c>
      <c r="D48" s="7"/>
      <c r="E48" s="10"/>
      <c r="F48" s="10"/>
      <c r="G48" s="10"/>
      <c r="H48" s="10"/>
      <c r="I48" s="11"/>
      <c r="J48" s="10"/>
      <c r="K48" s="10"/>
      <c r="L48" s="10" t="s">
        <v>199</v>
      </c>
      <c r="M48" s="10"/>
      <c r="N48" s="10"/>
      <c r="O48" s="10"/>
      <c r="P48" s="10"/>
      <c r="Q48" s="10"/>
      <c r="R48" s="10"/>
      <c r="S48" s="10"/>
      <c r="T48" s="10"/>
      <c r="U48" s="10"/>
      <c r="V48" s="10"/>
      <c r="W48" s="10"/>
      <c r="X48" s="10"/>
      <c r="Y48" s="10"/>
      <c r="Z48" s="10"/>
      <c r="AA48" s="10"/>
      <c r="AB48" s="10"/>
    </row>
    <row r="49" spans="1:28" x14ac:dyDescent="0.2">
      <c r="A49" s="2" t="s">
        <v>15</v>
      </c>
      <c r="D49" s="7"/>
      <c r="E49" s="10"/>
      <c r="F49" s="10"/>
      <c r="G49" s="10"/>
      <c r="H49" s="10"/>
      <c r="I49" s="11"/>
      <c r="J49" s="10"/>
      <c r="K49" s="10"/>
      <c r="L49" s="10" t="s">
        <v>124</v>
      </c>
      <c r="M49" s="10" t="s">
        <v>124</v>
      </c>
      <c r="N49" s="10"/>
      <c r="O49" s="10"/>
      <c r="P49" s="10"/>
      <c r="Q49" s="10"/>
      <c r="R49" s="10"/>
      <c r="S49" s="10"/>
      <c r="T49" s="10"/>
      <c r="U49" s="10"/>
      <c r="V49" s="10"/>
      <c r="W49" s="10"/>
      <c r="X49" s="10"/>
      <c r="Y49" s="10"/>
      <c r="Z49" s="10"/>
      <c r="AA49" s="10"/>
      <c r="AB49" s="10"/>
    </row>
    <row r="50" spans="1:28" x14ac:dyDescent="0.2">
      <c r="A50" s="2" t="s">
        <v>16</v>
      </c>
      <c r="D50" s="7"/>
      <c r="E50" s="10"/>
      <c r="F50" s="10"/>
      <c r="G50" s="10"/>
      <c r="H50" s="10"/>
      <c r="I50" s="11"/>
      <c r="J50" s="10"/>
      <c r="K50" s="10"/>
      <c r="L50" s="10" t="s">
        <v>201</v>
      </c>
      <c r="M50" s="10" t="s">
        <v>124</v>
      </c>
      <c r="N50" s="10" t="s">
        <v>125</v>
      </c>
      <c r="O50" s="10"/>
      <c r="P50" s="10"/>
      <c r="Q50" s="10"/>
      <c r="R50" s="10"/>
      <c r="S50" s="10"/>
      <c r="T50" s="10"/>
      <c r="U50" s="10"/>
      <c r="V50" s="10"/>
      <c r="W50" s="10"/>
      <c r="X50" s="10"/>
      <c r="Y50" s="10"/>
      <c r="Z50" s="10"/>
      <c r="AA50" s="10"/>
      <c r="AB50" s="10"/>
    </row>
    <row r="51" spans="1:28" x14ac:dyDescent="0.2">
      <c r="A51" s="2" t="s">
        <v>17</v>
      </c>
      <c r="D51" s="7"/>
      <c r="E51" s="10"/>
      <c r="F51" s="10"/>
      <c r="G51" s="10"/>
      <c r="H51" s="10"/>
      <c r="I51" s="11"/>
      <c r="J51" s="10"/>
      <c r="K51" s="10"/>
      <c r="L51" s="10" t="s">
        <v>104</v>
      </c>
      <c r="M51" s="10" t="s">
        <v>125</v>
      </c>
      <c r="N51" s="10"/>
      <c r="O51" s="10"/>
      <c r="P51" s="10"/>
      <c r="Q51" s="10"/>
      <c r="R51" s="10"/>
      <c r="S51" s="10"/>
      <c r="T51" s="10"/>
      <c r="U51" s="10"/>
      <c r="V51" s="10"/>
      <c r="W51" s="10"/>
      <c r="X51" s="10"/>
      <c r="Y51" s="10"/>
      <c r="Z51" s="10"/>
      <c r="AA51" s="10"/>
      <c r="AB51" s="10"/>
    </row>
    <row r="52" spans="1:28" x14ac:dyDescent="0.2">
      <c r="A52" s="2" t="s">
        <v>188</v>
      </c>
      <c r="B52" s="2" t="s">
        <v>251</v>
      </c>
      <c r="C52" s="17"/>
      <c r="D52" s="7"/>
      <c r="E52" s="10"/>
      <c r="F52" s="10"/>
      <c r="G52" s="10"/>
      <c r="H52" s="10"/>
      <c r="I52" s="11"/>
      <c r="J52" s="10"/>
      <c r="K52" s="10"/>
      <c r="L52" s="10" t="s">
        <v>260</v>
      </c>
      <c r="M52" s="10"/>
      <c r="N52" s="10"/>
      <c r="O52" s="10"/>
      <c r="P52" s="10"/>
      <c r="Q52" s="10"/>
      <c r="R52" s="10"/>
      <c r="S52" s="10"/>
      <c r="T52" s="10"/>
      <c r="U52" s="10"/>
      <c r="V52" s="10"/>
      <c r="W52" s="10"/>
      <c r="X52" s="10"/>
      <c r="Y52" s="10"/>
      <c r="Z52" s="10"/>
      <c r="AA52" s="10"/>
      <c r="AB52" s="10"/>
    </row>
    <row r="53" spans="1:28" ht="30" x14ac:dyDescent="0.2">
      <c r="A53" s="2" t="s">
        <v>189</v>
      </c>
      <c r="D53" s="7" t="s">
        <v>115</v>
      </c>
      <c r="E53" s="10"/>
      <c r="F53" s="10"/>
      <c r="G53" s="10"/>
      <c r="H53" s="10"/>
      <c r="I53" s="11"/>
      <c r="J53" s="10"/>
      <c r="K53" s="10"/>
      <c r="L53" s="10" t="s">
        <v>241</v>
      </c>
      <c r="M53" s="10"/>
      <c r="N53" s="10"/>
      <c r="O53" s="10"/>
      <c r="P53" s="10"/>
      <c r="Q53" s="10"/>
      <c r="R53" s="10"/>
      <c r="S53" s="10"/>
      <c r="T53" s="10"/>
      <c r="U53" s="10"/>
      <c r="V53" s="10"/>
      <c r="W53" s="10"/>
      <c r="X53" s="10"/>
      <c r="Y53" s="10"/>
      <c r="Z53" s="10"/>
      <c r="AA53" s="10"/>
      <c r="AB53" s="10"/>
    </row>
    <row r="54" spans="1:28" x14ac:dyDescent="0.2">
      <c r="A54" s="2" t="s">
        <v>190</v>
      </c>
      <c r="C54" s="18"/>
      <c r="D54" s="7"/>
      <c r="E54" s="10"/>
      <c r="F54" s="10"/>
      <c r="G54" s="10"/>
      <c r="H54" s="10"/>
      <c r="I54" s="11"/>
      <c r="J54" s="10"/>
      <c r="K54" s="10"/>
      <c r="L54" s="10"/>
      <c r="M54" s="10" t="s">
        <v>260</v>
      </c>
      <c r="N54" s="10"/>
      <c r="O54" s="10"/>
      <c r="P54" s="10"/>
      <c r="Q54" s="10"/>
      <c r="R54" s="10"/>
      <c r="S54" s="10"/>
      <c r="T54" s="10"/>
      <c r="U54" s="10"/>
      <c r="V54" s="10"/>
      <c r="W54" s="10"/>
      <c r="X54" s="10"/>
      <c r="Y54" s="10"/>
      <c r="Z54" s="10"/>
      <c r="AA54" s="10"/>
      <c r="AB54" s="10"/>
    </row>
    <row r="55" spans="1:28" x14ac:dyDescent="0.2">
      <c r="A55" s="2" t="s">
        <v>191</v>
      </c>
      <c r="C55" s="17"/>
      <c r="D55" s="7">
        <v>39127</v>
      </c>
      <c r="E55" s="10"/>
      <c r="F55" s="10"/>
      <c r="G55" s="10"/>
      <c r="H55" s="10"/>
      <c r="I55" s="11"/>
      <c r="J55" s="10"/>
      <c r="K55" s="10"/>
      <c r="L55" s="10"/>
      <c r="M55" s="10" t="s">
        <v>124</v>
      </c>
      <c r="N55" s="10"/>
      <c r="O55" s="10"/>
      <c r="P55" s="10"/>
      <c r="Q55" s="10"/>
      <c r="R55" s="10"/>
      <c r="S55" s="10"/>
      <c r="T55" s="10"/>
      <c r="U55" s="10"/>
      <c r="V55" s="10"/>
      <c r="W55" s="10"/>
      <c r="X55" s="10"/>
      <c r="Y55" s="10"/>
      <c r="Z55" s="10"/>
      <c r="AA55" s="10"/>
      <c r="AB55" s="10"/>
    </row>
    <row r="56" spans="1:28" x14ac:dyDescent="0.2">
      <c r="A56" s="2" t="s">
        <v>146</v>
      </c>
      <c r="E56" s="10"/>
      <c r="F56" s="10"/>
      <c r="G56" s="10"/>
      <c r="H56" s="10"/>
      <c r="I56" s="11"/>
      <c r="J56" s="10"/>
      <c r="K56" s="10"/>
      <c r="L56" s="10"/>
      <c r="M56" s="10" t="s">
        <v>125</v>
      </c>
      <c r="N56" s="10" t="s">
        <v>125</v>
      </c>
      <c r="O56" s="10" t="s">
        <v>124</v>
      </c>
      <c r="P56" s="10"/>
      <c r="Q56" s="10"/>
      <c r="R56" s="10"/>
      <c r="S56" s="10"/>
      <c r="T56" s="10"/>
      <c r="U56" s="10"/>
      <c r="V56" s="10"/>
      <c r="W56" s="10"/>
      <c r="X56" s="10"/>
      <c r="Y56" s="10"/>
      <c r="Z56" s="10"/>
      <c r="AA56" s="10"/>
      <c r="AB56" s="10"/>
    </row>
    <row r="57" spans="1:28" x14ac:dyDescent="0.2">
      <c r="A57" s="2" t="s">
        <v>192</v>
      </c>
      <c r="B57" s="2" t="s">
        <v>251</v>
      </c>
      <c r="D57" s="7"/>
      <c r="E57" s="10"/>
      <c r="F57" s="10"/>
      <c r="G57" s="10"/>
      <c r="H57" s="10"/>
      <c r="I57" s="11"/>
      <c r="J57" s="10"/>
      <c r="K57" s="10"/>
      <c r="L57" s="10"/>
      <c r="M57" s="10"/>
      <c r="N57" s="10" t="s">
        <v>242</v>
      </c>
      <c r="O57" s="10"/>
      <c r="P57" s="10"/>
      <c r="Q57" s="10"/>
      <c r="R57" s="10"/>
      <c r="S57" s="10"/>
      <c r="T57" s="10"/>
      <c r="U57" s="10"/>
      <c r="V57" s="10"/>
      <c r="W57" s="10"/>
      <c r="X57" s="10"/>
      <c r="Y57" s="10"/>
      <c r="Z57" s="10"/>
      <c r="AA57" s="10"/>
      <c r="AB57" s="10"/>
    </row>
    <row r="58" spans="1:28" x14ac:dyDescent="0.2">
      <c r="A58" s="2" t="s">
        <v>80</v>
      </c>
      <c r="D58" s="7"/>
      <c r="E58" s="10"/>
      <c r="F58" s="10"/>
      <c r="G58" s="10"/>
      <c r="H58" s="10"/>
      <c r="I58" s="11"/>
      <c r="J58" s="10"/>
      <c r="K58" s="10"/>
      <c r="L58" s="10"/>
      <c r="M58" s="10"/>
      <c r="N58" s="10" t="s">
        <v>124</v>
      </c>
      <c r="O58" s="10" t="s">
        <v>125</v>
      </c>
      <c r="P58" s="10"/>
      <c r="Q58" s="10"/>
      <c r="R58" s="10"/>
      <c r="S58" s="10"/>
      <c r="T58" s="10"/>
      <c r="U58" s="10"/>
      <c r="V58" s="10"/>
      <c r="W58" s="10"/>
      <c r="X58" s="10"/>
      <c r="Y58" s="10"/>
      <c r="Z58" s="10"/>
      <c r="AA58" s="10"/>
      <c r="AB58" s="10"/>
    </row>
    <row r="59" spans="1:28" ht="15" x14ac:dyDescent="0.2">
      <c r="A59" s="2" t="s">
        <v>193</v>
      </c>
      <c r="C59" s="15" t="s">
        <v>57</v>
      </c>
      <c r="D59" s="7"/>
      <c r="E59" s="10"/>
      <c r="F59" s="10"/>
      <c r="G59" s="10"/>
      <c r="H59" s="10"/>
      <c r="I59" s="11"/>
      <c r="J59" s="10"/>
      <c r="K59" s="10"/>
      <c r="L59" s="10"/>
      <c r="M59" s="10"/>
      <c r="N59" s="10"/>
      <c r="O59" s="10" t="s">
        <v>124</v>
      </c>
      <c r="P59" s="10"/>
      <c r="Q59" s="10"/>
      <c r="R59" s="10"/>
      <c r="S59" s="10"/>
      <c r="T59" s="10"/>
      <c r="U59" s="10"/>
      <c r="V59" s="10"/>
      <c r="W59" s="10"/>
      <c r="X59" s="10"/>
      <c r="Y59" s="10"/>
      <c r="Z59" s="10"/>
      <c r="AA59" s="10"/>
      <c r="AB59" s="10"/>
    </row>
    <row r="60" spans="1:28" x14ac:dyDescent="0.2">
      <c r="A60" s="2" t="s">
        <v>89</v>
      </c>
      <c r="C60" s="17"/>
      <c r="D60" s="7">
        <v>39186</v>
      </c>
      <c r="E60" s="10"/>
      <c r="F60" s="10"/>
      <c r="G60" s="10"/>
      <c r="H60" s="10"/>
      <c r="I60" s="11"/>
      <c r="J60" s="10"/>
      <c r="K60" s="10"/>
      <c r="L60" s="10"/>
      <c r="M60" s="10"/>
      <c r="N60" s="10"/>
      <c r="O60" s="10" t="s">
        <v>104</v>
      </c>
      <c r="P60" s="10"/>
      <c r="Q60" s="10"/>
      <c r="R60" s="10"/>
      <c r="S60" s="10"/>
      <c r="T60" s="10"/>
      <c r="U60" s="10"/>
      <c r="V60" s="10"/>
      <c r="W60" s="10"/>
      <c r="X60" s="10"/>
      <c r="Y60" s="10"/>
      <c r="Z60" s="10"/>
      <c r="AA60" s="10"/>
      <c r="AB60" s="10"/>
    </row>
    <row r="61" spans="1:28" ht="30" x14ac:dyDescent="0.2">
      <c r="A61" s="2" t="s">
        <v>107</v>
      </c>
      <c r="C61" s="15" t="s">
        <v>58</v>
      </c>
      <c r="D61" s="7"/>
      <c r="E61" s="10"/>
      <c r="F61" s="10"/>
      <c r="G61" s="10"/>
      <c r="H61" s="10"/>
      <c r="I61" s="11"/>
      <c r="J61" s="10"/>
      <c r="K61" s="10"/>
      <c r="L61" s="10"/>
      <c r="M61" s="10"/>
      <c r="N61" s="10"/>
      <c r="O61" s="10"/>
      <c r="P61" s="10" t="s">
        <v>198</v>
      </c>
      <c r="Q61" s="10"/>
      <c r="R61" s="10"/>
      <c r="S61" s="10"/>
      <c r="T61" s="10"/>
      <c r="U61" s="10"/>
      <c r="V61" s="10"/>
      <c r="W61" s="10"/>
      <c r="X61" s="10"/>
      <c r="Y61" s="10"/>
      <c r="Z61" s="10"/>
      <c r="AA61" s="10"/>
      <c r="AB61" s="10"/>
    </row>
    <row r="62" spans="1:28" ht="15" thickBot="1" x14ac:dyDescent="0.25">
      <c r="A62" s="2" t="s">
        <v>108</v>
      </c>
      <c r="D62" s="7"/>
      <c r="E62" s="10"/>
      <c r="F62" s="10"/>
      <c r="G62" s="10"/>
      <c r="H62" s="10"/>
      <c r="I62" s="11"/>
      <c r="J62" s="10"/>
      <c r="K62" s="10"/>
      <c r="L62" s="10"/>
      <c r="M62" s="10"/>
      <c r="N62" s="10"/>
      <c r="O62" s="10"/>
      <c r="P62" s="10" t="s">
        <v>125</v>
      </c>
      <c r="Q62" s="10" t="s">
        <v>125</v>
      </c>
      <c r="R62" s="10" t="s">
        <v>125</v>
      </c>
      <c r="S62" s="10" t="s">
        <v>125</v>
      </c>
      <c r="T62" s="10" t="s">
        <v>125</v>
      </c>
      <c r="U62" s="10" t="s">
        <v>125</v>
      </c>
      <c r="V62" s="10" t="s">
        <v>125</v>
      </c>
      <c r="W62" s="10" t="s">
        <v>125</v>
      </c>
      <c r="X62" s="10" t="s">
        <v>125</v>
      </c>
      <c r="Y62" s="10" t="s">
        <v>125</v>
      </c>
      <c r="Z62" s="10" t="s">
        <v>125</v>
      </c>
      <c r="AA62" s="10" t="s">
        <v>124</v>
      </c>
      <c r="AB62" s="10"/>
    </row>
    <row r="63" spans="1:28" ht="15" thickBot="1" x14ac:dyDescent="0.25">
      <c r="A63" s="2" t="s">
        <v>90</v>
      </c>
      <c r="C63" s="17"/>
      <c r="D63" s="7">
        <v>39430</v>
      </c>
      <c r="E63" s="10"/>
      <c r="F63" s="10"/>
      <c r="G63" s="10"/>
      <c r="H63" s="10"/>
      <c r="I63" s="11"/>
      <c r="J63" s="10"/>
      <c r="K63" s="10"/>
      <c r="L63" s="10"/>
      <c r="M63" s="10"/>
      <c r="N63" s="10"/>
      <c r="O63" s="10"/>
      <c r="P63" s="10"/>
      <c r="Q63" s="10"/>
      <c r="R63" s="10"/>
      <c r="S63" s="10"/>
      <c r="T63" s="10"/>
      <c r="U63" s="10"/>
      <c r="V63" s="10"/>
      <c r="W63" s="13" t="s">
        <v>124</v>
      </c>
      <c r="X63" s="10"/>
      <c r="Y63" s="10"/>
      <c r="Z63" s="10"/>
      <c r="AA63" s="10"/>
      <c r="AB63" s="10"/>
    </row>
    <row r="64" spans="1:28" x14ac:dyDescent="0.2">
      <c r="A64" s="2" t="s">
        <v>109</v>
      </c>
      <c r="D64" s="7"/>
      <c r="E64" s="10"/>
      <c r="F64" s="10"/>
      <c r="G64" s="10"/>
      <c r="H64" s="10"/>
      <c r="I64" s="11"/>
      <c r="J64" s="10"/>
      <c r="K64" s="10"/>
      <c r="L64" s="10"/>
      <c r="M64" s="10"/>
      <c r="N64" s="10"/>
      <c r="O64" s="10"/>
      <c r="P64" s="10"/>
      <c r="Q64" s="10"/>
      <c r="R64" s="10"/>
      <c r="S64" s="10"/>
      <c r="T64" s="10"/>
      <c r="U64" s="10"/>
      <c r="V64" s="10"/>
      <c r="W64" s="10" t="s">
        <v>74</v>
      </c>
      <c r="X64" s="10" t="s">
        <v>75</v>
      </c>
      <c r="Y64" s="10" t="s">
        <v>75</v>
      </c>
      <c r="Z64" s="10" t="s">
        <v>75</v>
      </c>
      <c r="AA64" s="10" t="s">
        <v>75</v>
      </c>
      <c r="AB64" s="10" t="s">
        <v>75</v>
      </c>
    </row>
    <row r="65" spans="1:28" ht="15" thickBot="1" x14ac:dyDescent="0.25">
      <c r="A65" s="2" t="s">
        <v>110</v>
      </c>
      <c r="D65" s="7"/>
      <c r="E65" s="10"/>
      <c r="F65" s="10"/>
      <c r="G65" s="10"/>
      <c r="H65" s="10"/>
      <c r="I65" s="11"/>
      <c r="J65" s="10"/>
      <c r="K65" s="10"/>
      <c r="L65" s="10"/>
      <c r="M65" s="10"/>
      <c r="N65" s="10"/>
      <c r="O65" s="10"/>
      <c r="P65" s="10"/>
      <c r="Q65" s="10"/>
      <c r="R65" s="10"/>
      <c r="S65" s="10"/>
      <c r="T65" s="10"/>
      <c r="U65" s="10"/>
      <c r="V65" s="10"/>
      <c r="W65" s="10" t="s">
        <v>125</v>
      </c>
      <c r="X65" s="10" t="s">
        <v>125</v>
      </c>
      <c r="Y65" s="10" t="s">
        <v>125</v>
      </c>
      <c r="Z65" s="10" t="s">
        <v>125</v>
      </c>
      <c r="AA65" s="10" t="s">
        <v>125</v>
      </c>
      <c r="AB65" s="10" t="s">
        <v>104</v>
      </c>
    </row>
    <row r="66" spans="1:28" ht="15" thickBot="1" x14ac:dyDescent="0.25">
      <c r="A66" s="2" t="s">
        <v>59</v>
      </c>
      <c r="E66" s="10"/>
      <c r="F66" s="10"/>
      <c r="G66" s="10"/>
      <c r="H66" s="10"/>
      <c r="I66" s="11"/>
      <c r="J66" s="10"/>
      <c r="K66" s="10"/>
      <c r="L66" s="10"/>
      <c r="M66" s="10"/>
      <c r="N66" s="10"/>
      <c r="O66" s="10"/>
      <c r="P66" s="10"/>
      <c r="Q66" s="10"/>
      <c r="R66" s="10"/>
      <c r="S66" s="10"/>
      <c r="T66" s="10"/>
      <c r="U66" s="10"/>
      <c r="V66" s="10"/>
      <c r="W66" s="10"/>
      <c r="X66" s="10"/>
      <c r="Y66" s="10"/>
      <c r="Z66" s="10"/>
      <c r="AA66" s="10"/>
      <c r="AB66" s="13" t="s">
        <v>241</v>
      </c>
    </row>
    <row r="67" spans="1:28" x14ac:dyDescent="0.2">
      <c r="A67" s="2" t="s">
        <v>111</v>
      </c>
      <c r="D67" s="7"/>
      <c r="E67" s="10"/>
      <c r="F67" s="10"/>
      <c r="G67" s="10"/>
      <c r="H67" s="10"/>
      <c r="I67" s="11"/>
      <c r="J67" s="10"/>
      <c r="K67" s="10"/>
      <c r="L67" s="10"/>
      <c r="M67" s="10"/>
      <c r="N67" s="10"/>
      <c r="O67" s="10"/>
      <c r="P67" s="10"/>
      <c r="Q67" s="10"/>
      <c r="R67" s="10"/>
      <c r="S67" s="10"/>
      <c r="T67" s="10"/>
      <c r="U67" s="10"/>
      <c r="V67" s="10"/>
      <c r="W67" s="10"/>
      <c r="X67" s="10"/>
      <c r="Y67" s="10"/>
      <c r="Z67" s="10"/>
      <c r="AA67" s="10"/>
      <c r="AB67" s="10"/>
    </row>
    <row r="68" spans="1:28" x14ac:dyDescent="0.2">
      <c r="A68" s="2" t="s">
        <v>112</v>
      </c>
      <c r="D68" s="7"/>
      <c r="E68" s="10"/>
      <c r="F68" s="10"/>
      <c r="G68" s="10"/>
      <c r="H68" s="10"/>
      <c r="I68" s="11"/>
      <c r="J68" s="10"/>
      <c r="K68" s="10"/>
      <c r="L68" s="10"/>
      <c r="M68" s="10"/>
      <c r="N68" s="10"/>
      <c r="O68" s="10"/>
      <c r="P68" s="10"/>
      <c r="Q68" s="10"/>
      <c r="R68" s="10"/>
      <c r="S68" s="10"/>
      <c r="T68" s="10"/>
      <c r="U68" s="10"/>
      <c r="V68" s="10"/>
      <c r="W68" s="10"/>
      <c r="X68" s="10"/>
      <c r="Y68" s="10"/>
      <c r="Z68" s="10"/>
      <c r="AA68" s="10"/>
      <c r="AB68" s="10"/>
    </row>
  </sheetData>
  <sortState xmlns:xlrd2="http://schemas.microsoft.com/office/spreadsheetml/2017/richdata2" ref="A3:AB68">
    <sortCondition ref="F4:F68"/>
    <sortCondition ref="G4:G68"/>
    <sortCondition ref="H4:H68"/>
  </sortState>
  <phoneticPr fontId="4" type="noConversion"/>
  <conditionalFormatting sqref="E3:AB96">
    <cfRule type="cellIs" dxfId="2" priority="0" stopIfTrue="1" operator="equal">
      <formula>"x"</formula>
    </cfRule>
    <cfRule type="cellIs" dxfId="1" priority="1" stopIfTrue="1" operator="equal">
      <formula>"C"</formula>
    </cfRule>
    <cfRule type="cellIs" dxfId="0" priority="2" stopIfTrue="1" operator="equal">
      <formula>"p"</formula>
    </cfRule>
  </conditionalFormatting>
  <printOptions gridLines="1"/>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124"/>
  <sheetViews>
    <sheetView tabSelected="1" topLeftCell="A2" workbookViewId="0">
      <pane xSplit="2720" ySplit="2680" topLeftCell="A5" activePane="bottomRight"/>
      <selection pane="topRight" activeCell="AG2" sqref="AG2"/>
      <selection pane="bottomLeft" activeCell="A39" sqref="A39:A124"/>
      <selection pane="bottomRight" activeCell="F122" sqref="F122"/>
    </sheetView>
  </sheetViews>
  <sheetFormatPr baseColWidth="10" defaultColWidth="10.796875" defaultRowHeight="38" customHeight="1" x14ac:dyDescent="0.2"/>
  <cols>
    <col min="1" max="1" width="17.796875" style="5" customWidth="1"/>
    <col min="2" max="2" width="17.3984375" style="5" customWidth="1"/>
    <col min="3" max="3" width="10.19921875" style="5" customWidth="1"/>
    <col min="4" max="4" width="13" style="2" customWidth="1"/>
    <col min="5" max="5" width="4.19921875" style="2" customWidth="1"/>
    <col min="6" max="6" width="23.796875" style="25" customWidth="1"/>
    <col min="7" max="7" width="43.3984375" style="25" customWidth="1"/>
    <col min="8" max="8" width="37" style="25" customWidth="1"/>
    <col min="9" max="9" width="6.3984375" style="2" bestFit="1" customWidth="1"/>
    <col min="10" max="10" width="11.796875" style="2" bestFit="1" customWidth="1"/>
    <col min="11" max="11" width="4.19921875" style="2" bestFit="1" customWidth="1"/>
    <col min="12" max="12" width="4.3984375" style="2" bestFit="1" customWidth="1"/>
    <col min="13" max="13" width="4.59765625" style="2" bestFit="1" customWidth="1"/>
    <col min="14" max="14" width="4.3984375" style="2" bestFit="1" customWidth="1"/>
    <col min="15" max="15" width="6" style="2" bestFit="1" customWidth="1"/>
    <col min="16" max="16" width="3.59765625" style="2" bestFit="1" customWidth="1"/>
    <col min="17" max="17" width="3.59765625" style="2" customWidth="1"/>
    <col min="18" max="18" width="4.19921875" style="2" bestFit="1" customWidth="1"/>
    <col min="19" max="19" width="6.19921875" style="2" bestFit="1" customWidth="1"/>
    <col min="20" max="20" width="7.3984375" style="2" bestFit="1" customWidth="1"/>
    <col min="21" max="23" width="5.59765625" style="2" bestFit="1" customWidth="1"/>
    <col min="24" max="24" width="5.59765625" style="2" customWidth="1"/>
    <col min="25" max="25" width="5.3984375" style="2" customWidth="1"/>
    <col min="26" max="26" width="7" style="2" bestFit="1" customWidth="1"/>
    <col min="27" max="27" width="5.3984375" style="2" bestFit="1" customWidth="1"/>
    <col min="28" max="29" width="7" style="2" bestFit="1" customWidth="1"/>
    <col min="30" max="30" width="4.59765625" style="2" bestFit="1" customWidth="1"/>
    <col min="31" max="31" width="5.3984375" style="2" bestFit="1" customWidth="1"/>
    <col min="32" max="32" width="4" style="2" bestFit="1" customWidth="1"/>
    <col min="33" max="16384" width="10.796875" style="2"/>
  </cols>
  <sheetData>
    <row r="1" spans="1:70" s="20" customFormat="1" ht="14" x14ac:dyDescent="0.2">
      <c r="A1" s="19"/>
      <c r="B1" s="19"/>
      <c r="C1" s="19"/>
      <c r="F1" s="25"/>
      <c r="G1" s="26"/>
      <c r="H1" s="26"/>
      <c r="I1" s="21" t="s">
        <v>28</v>
      </c>
      <c r="L1" s="21" t="s">
        <v>41</v>
      </c>
      <c r="Q1" s="21" t="s">
        <v>219</v>
      </c>
      <c r="U1" s="21" t="s">
        <v>227</v>
      </c>
      <c r="Y1" s="21" t="s">
        <v>222</v>
      </c>
    </row>
    <row r="2" spans="1:70" s="22" customFormat="1" ht="121" x14ac:dyDescent="0.2">
      <c r="A2" s="22" t="s">
        <v>64</v>
      </c>
      <c r="B2" s="22" t="s">
        <v>65</v>
      </c>
      <c r="C2" s="22" t="s">
        <v>274</v>
      </c>
      <c r="D2" s="22" t="s">
        <v>66</v>
      </c>
      <c r="E2" s="22" t="s">
        <v>67</v>
      </c>
      <c r="F2" s="23" t="s">
        <v>334</v>
      </c>
      <c r="G2" s="23" t="s">
        <v>405</v>
      </c>
      <c r="H2" s="22" t="s">
        <v>406</v>
      </c>
      <c r="I2" s="24" t="s">
        <v>35</v>
      </c>
      <c r="J2" s="24" t="s">
        <v>36</v>
      </c>
      <c r="K2" s="24" t="s">
        <v>27</v>
      </c>
      <c r="L2" s="24" t="s">
        <v>38</v>
      </c>
      <c r="M2" s="24" t="s">
        <v>39</v>
      </c>
      <c r="N2" s="24" t="s">
        <v>40</v>
      </c>
      <c r="O2" s="24" t="s">
        <v>156</v>
      </c>
      <c r="P2" s="24" t="s">
        <v>157</v>
      </c>
      <c r="Q2" s="24" t="s">
        <v>216</v>
      </c>
      <c r="R2" s="24" t="s">
        <v>441</v>
      </c>
      <c r="S2" s="24" t="s">
        <v>217</v>
      </c>
      <c r="T2" s="24" t="s">
        <v>218</v>
      </c>
      <c r="U2" s="24" t="s">
        <v>228</v>
      </c>
      <c r="V2" s="24" t="s">
        <v>229</v>
      </c>
      <c r="W2" s="24" t="s">
        <v>230</v>
      </c>
      <c r="X2" s="24" t="s">
        <v>325</v>
      </c>
      <c r="Y2" s="24" t="s">
        <v>221</v>
      </c>
      <c r="Z2" s="24" t="s">
        <v>223</v>
      </c>
      <c r="AA2" s="24" t="s">
        <v>224</v>
      </c>
      <c r="AB2" s="24" t="s">
        <v>277</v>
      </c>
      <c r="AC2" s="24" t="s">
        <v>278</v>
      </c>
      <c r="AD2" s="24" t="s">
        <v>225</v>
      </c>
      <c r="AE2" s="24" t="s">
        <v>232</v>
      </c>
      <c r="AF2" s="24" t="s">
        <v>204</v>
      </c>
      <c r="AG2" s="24" t="s">
        <v>442</v>
      </c>
    </row>
    <row r="3" spans="1:70" ht="38" customHeight="1" x14ac:dyDescent="0.2">
      <c r="A3" s="25" t="s">
        <v>165</v>
      </c>
      <c r="B3" s="5" t="s">
        <v>276</v>
      </c>
      <c r="C3" s="5" t="s">
        <v>275</v>
      </c>
      <c r="D3" s="2" t="s">
        <v>205</v>
      </c>
      <c r="E3" s="2" t="s">
        <v>206</v>
      </c>
      <c r="H3" s="25" t="s">
        <v>352</v>
      </c>
      <c r="J3" s="2" t="s">
        <v>29</v>
      </c>
      <c r="P3" s="2" t="s">
        <v>7</v>
      </c>
      <c r="AB3" s="2" t="s">
        <v>279</v>
      </c>
      <c r="AF3" s="2" t="s">
        <v>279</v>
      </c>
    </row>
    <row r="4" spans="1:70" ht="134" customHeight="1" x14ac:dyDescent="0.2">
      <c r="A4" s="25" t="s">
        <v>12</v>
      </c>
      <c r="B4" s="5" t="s">
        <v>327</v>
      </c>
      <c r="D4" s="2" t="s">
        <v>209</v>
      </c>
      <c r="E4" s="2" t="s">
        <v>210</v>
      </c>
      <c r="F4" s="29" t="s">
        <v>414</v>
      </c>
      <c r="G4" s="27" t="s">
        <v>385</v>
      </c>
      <c r="H4" s="25" t="s">
        <v>353</v>
      </c>
      <c r="J4" s="2" t="s">
        <v>30</v>
      </c>
      <c r="L4" s="2" t="s">
        <v>8</v>
      </c>
      <c r="U4" s="2" t="s">
        <v>305</v>
      </c>
      <c r="X4" s="2" t="s">
        <v>305</v>
      </c>
      <c r="AA4" s="2" t="s">
        <v>214</v>
      </c>
      <c r="AB4" s="2" t="s">
        <v>280</v>
      </c>
    </row>
    <row r="5" spans="1:70" ht="131" customHeight="1" x14ac:dyDescent="0.2">
      <c r="A5" s="25" t="s">
        <v>166</v>
      </c>
      <c r="D5" s="2" t="s">
        <v>314</v>
      </c>
      <c r="E5" s="2" t="s">
        <v>315</v>
      </c>
      <c r="G5" s="27" t="s">
        <v>386</v>
      </c>
      <c r="H5" s="25" t="s">
        <v>354</v>
      </c>
      <c r="J5" s="2" t="s">
        <v>31</v>
      </c>
      <c r="M5" s="2" t="s">
        <v>211</v>
      </c>
      <c r="Y5" s="2" t="s">
        <v>305</v>
      </c>
      <c r="Z5" s="2" t="s">
        <v>305</v>
      </c>
      <c r="AF5" s="2" t="s">
        <v>305</v>
      </c>
    </row>
    <row r="6" spans="1:70" ht="38" customHeight="1" x14ac:dyDescent="0.2">
      <c r="A6" s="5" t="s">
        <v>310</v>
      </c>
      <c r="B6" s="5" t="s">
        <v>387</v>
      </c>
      <c r="D6" s="2" t="s">
        <v>311</v>
      </c>
      <c r="E6" s="2" t="s">
        <v>312</v>
      </c>
      <c r="G6" s="27" t="s">
        <v>388</v>
      </c>
      <c r="H6" s="25" t="s">
        <v>355</v>
      </c>
      <c r="Y6" s="2" t="s">
        <v>305</v>
      </c>
    </row>
    <row r="7" spans="1:70" ht="38" customHeight="1" x14ac:dyDescent="0.2">
      <c r="A7" s="5" t="s">
        <v>316</v>
      </c>
      <c r="B7" s="2" t="s">
        <v>317</v>
      </c>
      <c r="C7" s="2"/>
      <c r="D7" s="2" t="s">
        <v>321</v>
      </c>
      <c r="E7" s="2" t="s">
        <v>322</v>
      </c>
      <c r="F7" s="25" t="s">
        <v>389</v>
      </c>
      <c r="G7" s="28" t="s">
        <v>391</v>
      </c>
      <c r="H7" s="25" t="s">
        <v>356</v>
      </c>
    </row>
    <row r="8" spans="1:70" ht="38" customHeight="1" x14ac:dyDescent="0.2">
      <c r="A8" s="25" t="s">
        <v>422</v>
      </c>
      <c r="C8" s="5" t="s">
        <v>423</v>
      </c>
      <c r="D8" s="2" t="s">
        <v>424</v>
      </c>
      <c r="E8" s="2" t="s">
        <v>309</v>
      </c>
      <c r="F8" s="2" t="s">
        <v>425</v>
      </c>
      <c r="G8" s="5" t="s">
        <v>426</v>
      </c>
      <c r="H8" s="37" t="s">
        <v>357</v>
      </c>
      <c r="I8" s="36"/>
      <c r="J8" s="36"/>
      <c r="K8" s="36"/>
      <c r="L8" s="36" t="s">
        <v>305</v>
      </c>
      <c r="M8" s="36"/>
      <c r="N8" s="36"/>
      <c r="O8" s="36"/>
      <c r="P8" s="36"/>
      <c r="Q8" s="36"/>
      <c r="R8" s="36" t="s">
        <v>305</v>
      </c>
      <c r="S8" s="36"/>
      <c r="T8" s="36"/>
      <c r="U8" s="36"/>
      <c r="V8" s="36"/>
      <c r="W8" s="36"/>
      <c r="X8" s="36"/>
      <c r="Y8" s="36"/>
      <c r="Z8" s="36"/>
      <c r="AA8" s="36"/>
      <c r="AB8" s="36"/>
      <c r="AC8" s="36"/>
      <c r="AD8" s="36"/>
      <c r="AE8" s="36"/>
      <c r="AF8" s="36"/>
      <c r="AG8" s="36"/>
      <c r="AH8" s="36"/>
      <c r="AI8" s="36"/>
      <c r="AQ8" s="33" t="s">
        <v>427</v>
      </c>
      <c r="AR8" s="34"/>
      <c r="AS8" s="34"/>
      <c r="AT8" s="34"/>
      <c r="AU8" s="34" t="s">
        <v>428</v>
      </c>
      <c r="AV8" s="34"/>
      <c r="AW8" s="34"/>
      <c r="AX8" s="34"/>
      <c r="AY8" s="34"/>
      <c r="AZ8" s="34"/>
      <c r="BA8" s="34" t="s">
        <v>429</v>
      </c>
      <c r="BB8" s="34"/>
      <c r="BC8" s="34"/>
      <c r="BD8" s="34"/>
      <c r="BE8" s="34"/>
      <c r="BF8" s="34"/>
      <c r="BG8" s="34"/>
      <c r="BH8" s="34"/>
      <c r="BI8" s="34"/>
      <c r="BJ8" s="34"/>
      <c r="BK8" s="34"/>
      <c r="BL8" s="34"/>
      <c r="BM8" s="34"/>
      <c r="BN8" s="34"/>
      <c r="BO8" s="34"/>
      <c r="BP8" s="34"/>
      <c r="BQ8" s="34"/>
      <c r="BR8" s="34"/>
    </row>
    <row r="9" spans="1:70" ht="83" customHeight="1" x14ac:dyDescent="0.2">
      <c r="A9" s="25" t="s">
        <v>167</v>
      </c>
      <c r="B9" s="5" t="s">
        <v>18</v>
      </c>
      <c r="C9" s="5" t="s">
        <v>267</v>
      </c>
      <c r="D9" s="2" t="s">
        <v>268</v>
      </c>
      <c r="E9" s="2" t="s">
        <v>269</v>
      </c>
      <c r="F9" s="29" t="s">
        <v>336</v>
      </c>
      <c r="G9" s="27" t="s">
        <v>392</v>
      </c>
      <c r="H9" s="25" t="s">
        <v>358</v>
      </c>
      <c r="J9" s="2" t="s">
        <v>32</v>
      </c>
      <c r="P9" s="2" t="s">
        <v>214</v>
      </c>
      <c r="Y9" s="2" t="s">
        <v>305</v>
      </c>
      <c r="Z9" s="2" t="s">
        <v>305</v>
      </c>
      <c r="AF9" s="2" t="s">
        <v>208</v>
      </c>
    </row>
    <row r="10" spans="1:70" ht="93" customHeight="1" x14ac:dyDescent="0.2">
      <c r="A10" s="25" t="s">
        <v>113</v>
      </c>
      <c r="B10" s="5" t="s">
        <v>390</v>
      </c>
      <c r="C10" s="5" t="s">
        <v>270</v>
      </c>
      <c r="D10" s="2" t="s">
        <v>19</v>
      </c>
      <c r="E10" s="2" t="s">
        <v>20</v>
      </c>
      <c r="G10" s="27" t="s">
        <v>343</v>
      </c>
      <c r="H10" s="25" t="s">
        <v>359</v>
      </c>
      <c r="J10" s="2" t="s">
        <v>305</v>
      </c>
      <c r="L10" s="2" t="s">
        <v>9</v>
      </c>
      <c r="U10" s="2" t="s">
        <v>208</v>
      </c>
      <c r="Y10" s="2" t="s">
        <v>305</v>
      </c>
      <c r="Z10" s="2" t="s">
        <v>212</v>
      </c>
    </row>
    <row r="11" spans="1:70" ht="38" customHeight="1" x14ac:dyDescent="0.2">
      <c r="A11" s="25" t="s">
        <v>21</v>
      </c>
      <c r="B11" s="5" t="s">
        <v>326</v>
      </c>
      <c r="D11" s="2" t="s">
        <v>332</v>
      </c>
      <c r="E11" s="2" t="s">
        <v>308</v>
      </c>
      <c r="F11" s="30" t="s">
        <v>417</v>
      </c>
      <c r="G11" s="27" t="s">
        <v>344</v>
      </c>
      <c r="H11" s="25" t="s">
        <v>360</v>
      </c>
      <c r="K11" s="2" t="s">
        <v>33</v>
      </c>
      <c r="P11" s="2" t="s">
        <v>305</v>
      </c>
      <c r="W11" s="2" t="s">
        <v>8</v>
      </c>
    </row>
    <row r="12" spans="1:70" ht="38" customHeight="1" x14ac:dyDescent="0.2">
      <c r="A12" s="25" t="s">
        <v>303</v>
      </c>
      <c r="B12" s="5" t="s">
        <v>207</v>
      </c>
      <c r="C12" s="5" t="s">
        <v>282</v>
      </c>
      <c r="D12" s="2" t="s">
        <v>96</v>
      </c>
      <c r="E12" s="2" t="s">
        <v>97</v>
      </c>
      <c r="G12" s="5" t="s">
        <v>281</v>
      </c>
      <c r="H12" s="25" t="s">
        <v>361</v>
      </c>
      <c r="P12" s="2" t="s">
        <v>304</v>
      </c>
      <c r="AF12" s="2" t="s">
        <v>208</v>
      </c>
    </row>
    <row r="13" spans="1:70" ht="38" customHeight="1" x14ac:dyDescent="0.2">
      <c r="A13" s="25" t="s">
        <v>329</v>
      </c>
      <c r="B13" s="5" t="s">
        <v>393</v>
      </c>
      <c r="D13" s="2" t="s">
        <v>307</v>
      </c>
      <c r="E13" s="2" t="s">
        <v>308</v>
      </c>
      <c r="F13" s="30" t="s">
        <v>341</v>
      </c>
      <c r="G13" s="27" t="s">
        <v>345</v>
      </c>
      <c r="H13" s="25" t="s">
        <v>362</v>
      </c>
      <c r="J13" s="2" t="s">
        <v>305</v>
      </c>
      <c r="P13" s="2" t="s">
        <v>305</v>
      </c>
      <c r="S13" s="2" t="s">
        <v>226</v>
      </c>
    </row>
    <row r="14" spans="1:70" ht="38" customHeight="1" x14ac:dyDescent="0.2">
      <c r="A14" s="5" t="s">
        <v>306</v>
      </c>
      <c r="B14" s="5" t="s">
        <v>382</v>
      </c>
      <c r="C14" s="5" t="s">
        <v>320</v>
      </c>
      <c r="D14" s="2" t="s">
        <v>307</v>
      </c>
      <c r="E14" s="2" t="s">
        <v>308</v>
      </c>
      <c r="F14" s="25" t="s">
        <v>413</v>
      </c>
      <c r="G14" s="25" t="s">
        <v>394</v>
      </c>
      <c r="H14" s="25" t="s">
        <v>363</v>
      </c>
      <c r="J14" s="2" t="s">
        <v>305</v>
      </c>
      <c r="P14" s="2" t="s">
        <v>305</v>
      </c>
    </row>
    <row r="15" spans="1:70" ht="38" customHeight="1" x14ac:dyDescent="0.2">
      <c r="A15" s="5" t="s">
        <v>335</v>
      </c>
      <c r="B15" s="5" t="s">
        <v>42</v>
      </c>
      <c r="E15" s="2" t="s">
        <v>328</v>
      </c>
      <c r="F15" s="30" t="s">
        <v>420</v>
      </c>
      <c r="G15" s="27" t="s">
        <v>346</v>
      </c>
      <c r="H15" s="25" t="s">
        <v>364</v>
      </c>
      <c r="I15" s="2" t="s">
        <v>34</v>
      </c>
      <c r="W15" s="2" t="s">
        <v>305</v>
      </c>
    </row>
    <row r="16" spans="1:70" ht="27" customHeight="1" x14ac:dyDescent="0.2">
      <c r="A16" s="5" t="s">
        <v>25</v>
      </c>
      <c r="B16" s="5" t="s">
        <v>383</v>
      </c>
      <c r="C16" s="5" t="s">
        <v>273</v>
      </c>
      <c r="D16" s="2" t="s">
        <v>271</v>
      </c>
      <c r="E16" s="2" t="s">
        <v>272</v>
      </c>
      <c r="F16" s="31" t="s">
        <v>412</v>
      </c>
      <c r="G16" s="27" t="s">
        <v>395</v>
      </c>
      <c r="H16" s="25" t="s">
        <v>365</v>
      </c>
      <c r="J16" s="2" t="s">
        <v>305</v>
      </c>
      <c r="M16" s="2" t="s">
        <v>305</v>
      </c>
      <c r="P16" s="2" t="s">
        <v>212</v>
      </c>
      <c r="AC16" s="2" t="s">
        <v>305</v>
      </c>
    </row>
    <row r="17" spans="1:63" ht="49" customHeight="1" x14ac:dyDescent="0.2">
      <c r="A17" s="25" t="s">
        <v>26</v>
      </c>
      <c r="B17" s="5" t="s">
        <v>327</v>
      </c>
      <c r="D17" s="2" t="s">
        <v>292</v>
      </c>
      <c r="E17" s="2" t="s">
        <v>293</v>
      </c>
      <c r="F17" s="29" t="s">
        <v>338</v>
      </c>
      <c r="G17" s="27" t="s">
        <v>396</v>
      </c>
      <c r="H17" s="25" t="s">
        <v>366</v>
      </c>
      <c r="J17" s="2" t="s">
        <v>37</v>
      </c>
      <c r="L17" s="2" t="s">
        <v>305</v>
      </c>
      <c r="V17" s="2" t="s">
        <v>305</v>
      </c>
      <c r="AA17" s="2" t="s">
        <v>208</v>
      </c>
      <c r="AC17" s="2" t="s">
        <v>305</v>
      </c>
      <c r="AE17" s="2" t="s">
        <v>233</v>
      </c>
    </row>
    <row r="18" spans="1:63" ht="49" customHeight="1" x14ac:dyDescent="0.2">
      <c r="A18" s="25" t="s">
        <v>438</v>
      </c>
      <c r="B18" s="5" t="s">
        <v>439</v>
      </c>
      <c r="C18" s="5" t="s">
        <v>437</v>
      </c>
      <c r="D18" s="2" t="s">
        <v>434</v>
      </c>
      <c r="E18" s="2" t="s">
        <v>435</v>
      </c>
      <c r="F18" s="29" t="s">
        <v>436</v>
      </c>
      <c r="G18" s="27" t="s">
        <v>440</v>
      </c>
      <c r="H18" s="25" t="s">
        <v>443</v>
      </c>
      <c r="J18" s="2" t="s">
        <v>305</v>
      </c>
      <c r="P18" s="2" t="s">
        <v>305</v>
      </c>
      <c r="AA18" s="2" t="s">
        <v>305</v>
      </c>
      <c r="AC18" s="2" t="s">
        <v>305</v>
      </c>
      <c r="AG18" s="2" t="s">
        <v>305</v>
      </c>
    </row>
    <row r="19" spans="1:63" ht="49" customHeight="1" x14ac:dyDescent="0.2">
      <c r="A19" s="25" t="s">
        <v>121</v>
      </c>
      <c r="B19" s="5" t="s">
        <v>397</v>
      </c>
      <c r="C19" s="5" t="s">
        <v>91</v>
      </c>
      <c r="D19" s="2" t="s">
        <v>294</v>
      </c>
      <c r="E19" s="2" t="s">
        <v>295</v>
      </c>
      <c r="G19" s="27" t="s">
        <v>398</v>
      </c>
      <c r="H19" s="25" t="s">
        <v>367</v>
      </c>
      <c r="J19" s="2" t="s">
        <v>279</v>
      </c>
      <c r="R19" s="2" t="s">
        <v>305</v>
      </c>
      <c r="AC19" s="2" t="s">
        <v>279</v>
      </c>
    </row>
    <row r="20" spans="1:63" ht="49" customHeight="1" x14ac:dyDescent="0.2">
      <c r="A20" s="25" t="s">
        <v>102</v>
      </c>
      <c r="B20" s="5" t="s">
        <v>384</v>
      </c>
      <c r="D20" s="2" t="s">
        <v>102</v>
      </c>
      <c r="E20" s="2" t="s">
        <v>312</v>
      </c>
      <c r="F20" s="30" t="s">
        <v>418</v>
      </c>
      <c r="G20" s="27" t="s">
        <v>347</v>
      </c>
      <c r="H20" s="25" t="s">
        <v>368</v>
      </c>
      <c r="J20" s="2" t="s">
        <v>305</v>
      </c>
      <c r="N20" s="2" t="s">
        <v>213</v>
      </c>
      <c r="O20" s="2" t="s">
        <v>212</v>
      </c>
      <c r="Z20" s="2" t="s">
        <v>305</v>
      </c>
    </row>
    <row r="21" spans="1:63" ht="49" customHeight="1" x14ac:dyDescent="0.2">
      <c r="A21" s="25" t="s">
        <v>126</v>
      </c>
      <c r="B21" s="5" t="s">
        <v>327</v>
      </c>
      <c r="C21" s="5" t="s">
        <v>263</v>
      </c>
      <c r="D21" s="2" t="s">
        <v>92</v>
      </c>
      <c r="E21" s="2" t="s">
        <v>93</v>
      </c>
      <c r="F21" s="29" t="s">
        <v>338</v>
      </c>
      <c r="G21" s="27" t="s">
        <v>348</v>
      </c>
      <c r="H21" s="25" t="s">
        <v>369</v>
      </c>
      <c r="J21" s="2" t="s">
        <v>32</v>
      </c>
      <c r="L21" s="2" t="s">
        <v>208</v>
      </c>
      <c r="V21" s="2" t="s">
        <v>305</v>
      </c>
      <c r="X21" s="2" t="s">
        <v>305</v>
      </c>
      <c r="Y21" s="2" t="s">
        <v>305</v>
      </c>
      <c r="AC21" s="2" t="s">
        <v>279</v>
      </c>
    </row>
    <row r="22" spans="1:63" ht="49" customHeight="1" x14ac:dyDescent="0.2">
      <c r="A22" s="25" t="s">
        <v>164</v>
      </c>
      <c r="D22" s="2" t="s">
        <v>409</v>
      </c>
      <c r="E22" s="2" t="s">
        <v>319</v>
      </c>
      <c r="G22" s="27" t="s">
        <v>399</v>
      </c>
      <c r="H22" s="25" t="s">
        <v>357</v>
      </c>
      <c r="J22" s="2" t="s">
        <v>305</v>
      </c>
      <c r="O22" s="2" t="s">
        <v>305</v>
      </c>
    </row>
    <row r="23" spans="1:63" ht="49" customHeight="1" x14ac:dyDescent="0.2">
      <c r="A23" s="25" t="s">
        <v>94</v>
      </c>
      <c r="B23" s="5" t="s">
        <v>95</v>
      </c>
      <c r="C23" s="5" t="s">
        <v>266</v>
      </c>
      <c r="D23" s="2" t="s">
        <v>264</v>
      </c>
      <c r="E23" s="2" t="s">
        <v>265</v>
      </c>
      <c r="F23" s="29" t="s">
        <v>337</v>
      </c>
      <c r="G23" s="27" t="s">
        <v>349</v>
      </c>
      <c r="H23" s="25" t="s">
        <v>370</v>
      </c>
      <c r="J23" s="2" t="s">
        <v>279</v>
      </c>
      <c r="N23" s="2" t="s">
        <v>213</v>
      </c>
      <c r="O23" s="2" t="s">
        <v>212</v>
      </c>
      <c r="V23" s="2" t="s">
        <v>305</v>
      </c>
      <c r="Z23" s="2" t="s">
        <v>305</v>
      </c>
      <c r="AC23" s="2" t="s">
        <v>279</v>
      </c>
    </row>
    <row r="24" spans="1:63" ht="103" customHeight="1" x14ac:dyDescent="0.2">
      <c r="A24" s="25" t="s">
        <v>313</v>
      </c>
      <c r="B24" s="5" t="s">
        <v>400</v>
      </c>
      <c r="E24" s="2" t="s">
        <v>324</v>
      </c>
      <c r="F24" s="29" t="s">
        <v>338</v>
      </c>
      <c r="G24" s="27" t="s">
        <v>401</v>
      </c>
      <c r="H24" s="25" t="s">
        <v>371</v>
      </c>
      <c r="I24" s="2" t="s">
        <v>305</v>
      </c>
      <c r="T24" s="2" t="s">
        <v>305</v>
      </c>
      <c r="U24" s="2" t="s">
        <v>305</v>
      </c>
      <c r="W24" s="2" t="s">
        <v>305</v>
      </c>
      <c r="AC24" s="2" t="s">
        <v>305</v>
      </c>
    </row>
    <row r="25" spans="1:63" ht="103" customHeight="1" x14ac:dyDescent="0.2">
      <c r="A25" s="25" t="s">
        <v>444</v>
      </c>
      <c r="B25" s="5" t="s">
        <v>449</v>
      </c>
      <c r="C25" s="5" t="s">
        <v>445</v>
      </c>
      <c r="D25" s="2" t="s">
        <v>446</v>
      </c>
      <c r="E25" s="2" t="s">
        <v>319</v>
      </c>
      <c r="F25" s="29" t="s">
        <v>447</v>
      </c>
      <c r="G25" s="27" t="s">
        <v>448</v>
      </c>
      <c r="H25" s="25" t="s">
        <v>450</v>
      </c>
      <c r="J25" s="2" t="s">
        <v>305</v>
      </c>
      <c r="N25" s="2" t="s">
        <v>305</v>
      </c>
      <c r="P25" s="2" t="s">
        <v>305</v>
      </c>
      <c r="T25" s="2" t="s">
        <v>305</v>
      </c>
      <c r="AA25" s="2" t="s">
        <v>305</v>
      </c>
    </row>
    <row r="26" spans="1:63" ht="49" customHeight="1" x14ac:dyDescent="0.2">
      <c r="A26" s="25" t="s">
        <v>142</v>
      </c>
      <c r="B26" s="5" t="s">
        <v>327</v>
      </c>
      <c r="C26" s="5" t="s">
        <v>289</v>
      </c>
      <c r="D26" s="2" t="s">
        <v>0</v>
      </c>
      <c r="E26" s="2" t="s">
        <v>1</v>
      </c>
      <c r="F26" s="29" t="s">
        <v>338</v>
      </c>
      <c r="G26" s="27" t="s">
        <v>402</v>
      </c>
      <c r="H26" s="25" t="s">
        <v>372</v>
      </c>
      <c r="L26" s="2" t="s">
        <v>10</v>
      </c>
      <c r="T26" s="2" t="s">
        <v>220</v>
      </c>
      <c r="V26" s="2" t="s">
        <v>305</v>
      </c>
      <c r="X26" s="2" t="s">
        <v>305</v>
      </c>
      <c r="Y26" s="2" t="s">
        <v>280</v>
      </c>
      <c r="AC26" s="2" t="s">
        <v>280</v>
      </c>
    </row>
    <row r="27" spans="1:63" ht="38" customHeight="1" x14ac:dyDescent="0.2">
      <c r="A27" s="25" t="s">
        <v>143</v>
      </c>
      <c r="B27" s="5" t="s">
        <v>290</v>
      </c>
      <c r="C27" s="5" t="s">
        <v>290</v>
      </c>
      <c r="D27" s="2" t="s">
        <v>291</v>
      </c>
      <c r="E27" s="2" t="s">
        <v>2</v>
      </c>
      <c r="G27" s="5" t="s">
        <v>297</v>
      </c>
      <c r="H27" s="25" t="s">
        <v>373</v>
      </c>
      <c r="J27" s="2" t="s">
        <v>298</v>
      </c>
      <c r="AC27" s="2" t="s">
        <v>279</v>
      </c>
      <c r="AF27" s="2" t="s">
        <v>208</v>
      </c>
    </row>
    <row r="28" spans="1:63" ht="38" customHeight="1" x14ac:dyDescent="0.2">
      <c r="A28" s="25" t="s">
        <v>3</v>
      </c>
      <c r="B28" s="5" t="s">
        <v>4</v>
      </c>
      <c r="C28" s="5" t="s">
        <v>302</v>
      </c>
      <c r="D28" s="2" t="s">
        <v>299</v>
      </c>
      <c r="E28" s="2" t="s">
        <v>300</v>
      </c>
      <c r="F28" s="29" t="s">
        <v>342</v>
      </c>
      <c r="G28" s="5" t="s">
        <v>301</v>
      </c>
      <c r="H28" s="25" t="s">
        <v>374</v>
      </c>
      <c r="J28" s="2" t="s">
        <v>208</v>
      </c>
      <c r="R28" s="2" t="s">
        <v>231</v>
      </c>
      <c r="S28" s="2" t="s">
        <v>231</v>
      </c>
      <c r="T28" s="2" t="s">
        <v>305</v>
      </c>
      <c r="AC28" s="2" t="s">
        <v>280</v>
      </c>
    </row>
    <row r="29" spans="1:63" ht="27" customHeight="1" x14ac:dyDescent="0.2">
      <c r="A29" s="25" t="s">
        <v>323</v>
      </c>
      <c r="B29" s="5" t="s">
        <v>22</v>
      </c>
      <c r="D29" s="2" t="s">
        <v>23</v>
      </c>
      <c r="E29" s="2" t="s">
        <v>24</v>
      </c>
      <c r="G29" s="27" t="s">
        <v>350</v>
      </c>
      <c r="H29" s="25" t="s">
        <v>375</v>
      </c>
      <c r="J29" s="2" t="s">
        <v>33</v>
      </c>
      <c r="P29" s="2" t="s">
        <v>305</v>
      </c>
      <c r="W29" s="2" t="s">
        <v>8</v>
      </c>
    </row>
    <row r="30" spans="1:63" ht="38" customHeight="1" x14ac:dyDescent="0.2">
      <c r="A30" s="25" t="s">
        <v>411</v>
      </c>
      <c r="B30" s="5" t="s">
        <v>5</v>
      </c>
      <c r="D30" s="2" t="s">
        <v>410</v>
      </c>
      <c r="E30" s="2" t="s">
        <v>318</v>
      </c>
      <c r="F30" s="32" t="s">
        <v>415</v>
      </c>
      <c r="G30" s="25" t="s">
        <v>403</v>
      </c>
      <c r="H30" s="25" t="s">
        <v>376</v>
      </c>
      <c r="J30" s="2" t="s">
        <v>305</v>
      </c>
      <c r="P30" s="2" t="s">
        <v>305</v>
      </c>
      <c r="AF30" s="2" t="s">
        <v>305</v>
      </c>
    </row>
    <row r="31" spans="1:63" s="36" customFormat="1" ht="29" customHeight="1" x14ac:dyDescent="0.2">
      <c r="A31" s="35" t="s">
        <v>421</v>
      </c>
      <c r="B31" s="14" t="s">
        <v>430</v>
      </c>
      <c r="E31" s="36" t="s">
        <v>431</v>
      </c>
      <c r="G31" s="14"/>
      <c r="H31" s="37" t="str">
        <f>TRIM(AJ31)</f>
        <v>greenfield / sustainability / traditional architecture /</v>
      </c>
      <c r="O31" s="36" t="s">
        <v>432</v>
      </c>
      <c r="AD31" s="36" t="s">
        <v>432</v>
      </c>
      <c r="AF31" s="36" t="s">
        <v>433</v>
      </c>
      <c r="AJ31" s="37" t="str">
        <f t="shared" ref="AJ31" si="0">CONCATENATE(AK31," ",AL31," ",AM31," ",AN31," ",AO31," ",AP31," ",AQ31," ",AR31," ",AS31," ",AT31," ",AU31," ",AV31," ",AW31," ",AX31," ",AY31," ",AZ31," ",BA31," ",BB31," ",BC31," ",BD31," ",BE31," ",BF31," ",BG31," ",BH31," ",BI31," ",BJ31," ",BK31)</f>
        <v xml:space="preserve">      greenfield /                sustainability /   traditional architecture /    </v>
      </c>
      <c r="AK31" s="38" t="str">
        <f t="shared" ref="AK31" si="1">IF(ISBLANK(I31),"","region / ")</f>
        <v/>
      </c>
      <c r="AL31" s="38" t="str">
        <f t="shared" ref="AL31" si="2">IF(ISBLANK(J31),"","city / ")</f>
        <v/>
      </c>
      <c r="AM31" s="38" t="str">
        <f t="shared" ref="AM31" si="3">IF(ISBLANK(K31),"","town / ")</f>
        <v/>
      </c>
      <c r="AN31" s="38" t="str">
        <f t="shared" ref="AN31" si="4">IF(ISBLANK(L31),"","neighborhood / ")</f>
        <v/>
      </c>
      <c r="AO31" s="38" t="str">
        <f t="shared" ref="AO31" si="5">IF(ISBLANK(M31),"","corridor / ")</f>
        <v/>
      </c>
      <c r="AP31" s="38" t="str">
        <f t="shared" ref="AP31" si="6">IF(ISBLANK(N31),"","district / ")</f>
        <v/>
      </c>
      <c r="AQ31" s="38" t="str">
        <f t="shared" ref="AQ31" si="7">IF(ISBLANK(O31),"","greenfield / ")</f>
        <v xml:space="preserve">greenfield / </v>
      </c>
      <c r="AR31" s="38" t="str">
        <f t="shared" ref="AR31" si="8">IF(ISBLANK(P31),"","brownfield / ")</f>
        <v/>
      </c>
      <c r="AS31" s="38" t="str">
        <f t="shared" ref="AS31" si="9">IF(ISBLANK(Q31),"","greyfield / ")</f>
        <v/>
      </c>
      <c r="AT31" s="38" t="str">
        <f t="shared" ref="AT31" si="10">IF(ISBLANK(R31),"","suburban retrofit / ")</f>
        <v/>
      </c>
      <c r="AU31" s="38" t="str">
        <f t="shared" ref="AU31" si="11">IF(ISBLANK(S31),"","infill / ")</f>
        <v/>
      </c>
      <c r="AV31" s="38" t="str">
        <f t="shared" ref="AV31" si="12">IF(ISBLANK(T31),"","affordable housing subsidy / ")</f>
        <v/>
      </c>
      <c r="AW31" s="38" t="str">
        <f t="shared" ref="AW31" si="13">IF(ISBLANK(U31),"","HOPE VI / ")</f>
        <v/>
      </c>
      <c r="AX31" s="38" t="str">
        <f t="shared" ref="AX31" si="14">IF(ISBLANK(V31),"","public housing / ")</f>
        <v/>
      </c>
      <c r="AY31" s="38" t="str">
        <f t="shared" ref="AY31" si="15">IF(ISBLANK(W31),"","affordable market rate / ")</f>
        <v/>
      </c>
      <c r="AZ31" s="38" t="str">
        <f t="shared" ref="AZ31" si="16">IF(ISBLANK(X31),"","pattern book / ")</f>
        <v/>
      </c>
      <c r="BA31" s="38" t="str">
        <f t="shared" ref="BA31" si="17">IF(ISBLANK(Y31),"","private code / ")</f>
        <v/>
      </c>
      <c r="BB31" s="38" t="str">
        <f t="shared" ref="BB31" si="18">IF(ISBLANK(Z31),"","public code / ")</f>
        <v/>
      </c>
      <c r="BC31" s="38" t="str">
        <f t="shared" ref="BC31" si="19">IF(ISBLANK(AA31),"","production builders / ")</f>
        <v/>
      </c>
      <c r="BD31" s="38" t="str">
        <f t="shared" ref="BD31" si="20">IF(ISBLANK(AB31),"","corporate acceptance / ")</f>
        <v/>
      </c>
      <c r="BE31" s="38" t="str">
        <f t="shared" ref="BE31" si="21">IF(ISBLANK(AC31),"","military base / ")</f>
        <v/>
      </c>
      <c r="BF31" s="38" t="str">
        <f t="shared" ref="BF31" si="22">IF(ISBLANK(AD31),"","sustainability / ")</f>
        <v xml:space="preserve">sustainability / </v>
      </c>
      <c r="BG31" s="38" t="str">
        <f t="shared" ref="BG31" si="23">IF(ISBLANK(AE31),"","modern architecture / ")</f>
        <v/>
      </c>
      <c r="BH31" s="38" t="str">
        <f t="shared" ref="BH31" si="24">IF(ISBLANK(AF31),"","traditional architecture / ")</f>
        <v xml:space="preserve">traditional architecture / </v>
      </c>
      <c r="BI31" s="38" t="str">
        <f t="shared" ref="BI31" si="25">IF(ISBLANK(AG31),"","agriculture / ")</f>
        <v/>
      </c>
      <c r="BJ31" s="38" t="str">
        <f t="shared" ref="BJ31" si="26">IF(ISBLANK(AH31),"","rural/hamlet / ")</f>
        <v/>
      </c>
      <c r="BK31" s="38" t="str">
        <f t="shared" ref="BK31" si="27">IF(ISBLANK(AI31),"","transit / ")</f>
        <v/>
      </c>
    </row>
    <row r="32" spans="1:63" ht="38" customHeight="1" x14ac:dyDescent="0.2">
      <c r="A32" s="25" t="s">
        <v>144</v>
      </c>
      <c r="B32" s="5" t="s">
        <v>327</v>
      </c>
      <c r="C32" s="5" t="s">
        <v>407</v>
      </c>
      <c r="D32" s="2" t="s">
        <v>408</v>
      </c>
      <c r="E32" s="2" t="s">
        <v>309</v>
      </c>
      <c r="G32" s="27" t="s">
        <v>404</v>
      </c>
      <c r="H32" s="25" t="s">
        <v>377</v>
      </c>
      <c r="J32" s="2" t="s">
        <v>305</v>
      </c>
      <c r="L32" s="2" t="s">
        <v>305</v>
      </c>
      <c r="V32" s="2" t="s">
        <v>305</v>
      </c>
      <c r="X32" s="2" t="s">
        <v>305</v>
      </c>
      <c r="AB32" s="2" t="s">
        <v>279</v>
      </c>
      <c r="AC32" s="2" t="s">
        <v>305</v>
      </c>
    </row>
    <row r="33" spans="1:33" ht="38" customHeight="1" x14ac:dyDescent="0.2">
      <c r="A33" s="25" t="s">
        <v>133</v>
      </c>
      <c r="B33" s="5" t="s">
        <v>327</v>
      </c>
      <c r="C33" s="5" t="s">
        <v>284</v>
      </c>
      <c r="D33" s="2" t="s">
        <v>283</v>
      </c>
      <c r="E33" s="2" t="s">
        <v>6</v>
      </c>
      <c r="F33" s="25" t="s">
        <v>416</v>
      </c>
      <c r="G33" s="5" t="s">
        <v>285</v>
      </c>
      <c r="H33" s="25" t="s">
        <v>378</v>
      </c>
      <c r="J33" s="2" t="s">
        <v>305</v>
      </c>
      <c r="L33" s="2" t="s">
        <v>214</v>
      </c>
      <c r="V33" s="2" t="s">
        <v>305</v>
      </c>
      <c r="X33" s="2" t="s">
        <v>305</v>
      </c>
      <c r="AA33" s="2" t="s">
        <v>208</v>
      </c>
      <c r="AC33" s="2" t="s">
        <v>214</v>
      </c>
    </row>
    <row r="34" spans="1:33" ht="38" customHeight="1" x14ac:dyDescent="0.2">
      <c r="A34" s="25" t="s">
        <v>134</v>
      </c>
      <c r="B34" s="5" t="s">
        <v>327</v>
      </c>
      <c r="C34" s="5" t="s">
        <v>286</v>
      </c>
      <c r="D34" s="2" t="s">
        <v>287</v>
      </c>
      <c r="E34" s="2" t="s">
        <v>210</v>
      </c>
      <c r="F34" s="29" t="s">
        <v>419</v>
      </c>
      <c r="G34" s="27" t="s">
        <v>351</v>
      </c>
      <c r="H34" s="25" t="s">
        <v>379</v>
      </c>
      <c r="J34" s="2" t="s">
        <v>32</v>
      </c>
      <c r="L34" s="2" t="s">
        <v>214</v>
      </c>
      <c r="V34" s="2" t="s">
        <v>305</v>
      </c>
      <c r="AA34" s="2" t="s">
        <v>305</v>
      </c>
      <c r="AB34" s="2" t="s">
        <v>280</v>
      </c>
      <c r="AC34" s="2" t="s">
        <v>214</v>
      </c>
    </row>
    <row r="35" spans="1:33" ht="27" customHeight="1" x14ac:dyDescent="0.2">
      <c r="A35" s="25" t="s">
        <v>135</v>
      </c>
      <c r="B35" s="5" t="s">
        <v>330</v>
      </c>
      <c r="D35" s="2" t="s">
        <v>288</v>
      </c>
      <c r="E35" s="2" t="s">
        <v>13</v>
      </c>
      <c r="F35" s="29" t="s">
        <v>340</v>
      </c>
      <c r="G35" s="5" t="s">
        <v>331</v>
      </c>
      <c r="H35" s="25" t="s">
        <v>380</v>
      </c>
      <c r="J35" s="2" t="s">
        <v>279</v>
      </c>
      <c r="L35" s="2" t="s">
        <v>214</v>
      </c>
      <c r="V35" s="2" t="s">
        <v>305</v>
      </c>
      <c r="X35" s="2" t="s">
        <v>305</v>
      </c>
      <c r="AA35" s="2" t="s">
        <v>305</v>
      </c>
      <c r="AB35" s="2" t="s">
        <v>305</v>
      </c>
      <c r="AC35" s="2" t="s">
        <v>305</v>
      </c>
      <c r="AD35" s="2" t="s">
        <v>214</v>
      </c>
      <c r="AE35" s="2" t="s">
        <v>214</v>
      </c>
    </row>
    <row r="36" spans="1:33" ht="27" customHeight="1" x14ac:dyDescent="0.2">
      <c r="A36" s="25" t="s">
        <v>451</v>
      </c>
      <c r="C36" s="5" t="s">
        <v>453</v>
      </c>
      <c r="D36" s="2" t="s">
        <v>454</v>
      </c>
      <c r="E36" s="2" t="s">
        <v>455</v>
      </c>
      <c r="F36" s="29" t="s">
        <v>452</v>
      </c>
      <c r="G36" s="28" t="s">
        <v>456</v>
      </c>
      <c r="H36" s="25" t="s">
        <v>457</v>
      </c>
      <c r="J36" s="2" t="s">
        <v>305</v>
      </c>
      <c r="P36" s="2" t="s">
        <v>305</v>
      </c>
      <c r="AC36" s="2" t="s">
        <v>305</v>
      </c>
      <c r="AG36" s="2" t="s">
        <v>305</v>
      </c>
    </row>
    <row r="37" spans="1:33" ht="38" customHeight="1" x14ac:dyDescent="0.2">
      <c r="A37" s="25" t="s">
        <v>61</v>
      </c>
      <c r="B37" s="5" t="s">
        <v>296</v>
      </c>
      <c r="D37" s="2" t="s">
        <v>62</v>
      </c>
      <c r="E37" s="2" t="s">
        <v>63</v>
      </c>
      <c r="F37" s="29" t="s">
        <v>339</v>
      </c>
      <c r="G37" s="5" t="s">
        <v>333</v>
      </c>
      <c r="H37" s="25" t="s">
        <v>381</v>
      </c>
      <c r="J37" s="2" t="s">
        <v>305</v>
      </c>
      <c r="L37" s="2" t="s">
        <v>215</v>
      </c>
      <c r="V37" s="2" t="s">
        <v>305</v>
      </c>
      <c r="W37" s="2" t="s">
        <v>305</v>
      </c>
      <c r="X37" s="2" t="s">
        <v>305</v>
      </c>
      <c r="AC37" s="2" t="s">
        <v>11</v>
      </c>
    </row>
    <row r="38" spans="1:33" ht="38" customHeight="1" x14ac:dyDescent="0.2">
      <c r="A38" s="39" t="s">
        <v>458</v>
      </c>
      <c r="B38" s="2"/>
      <c r="C38" s="2"/>
      <c r="H38" s="2"/>
    </row>
    <row r="39" spans="1:33" ht="38" customHeight="1" x14ac:dyDescent="0.2">
      <c r="A39" s="40" t="s">
        <v>462</v>
      </c>
      <c r="B39" s="2"/>
      <c r="C39" s="2"/>
      <c r="H39" s="2"/>
    </row>
    <row r="40" spans="1:33" ht="38" customHeight="1" x14ac:dyDescent="0.2">
      <c r="A40" s="40" t="s">
        <v>463</v>
      </c>
      <c r="B40" s="2"/>
      <c r="C40" s="2"/>
      <c r="H40" s="2"/>
    </row>
    <row r="41" spans="1:33" ht="38" customHeight="1" x14ac:dyDescent="0.2">
      <c r="A41" s="40" t="s">
        <v>464</v>
      </c>
      <c r="B41" s="2"/>
      <c r="C41" s="2"/>
      <c r="H41" s="2"/>
    </row>
    <row r="42" spans="1:33" ht="38" customHeight="1" x14ac:dyDescent="0.2">
      <c r="A42" s="40" t="s">
        <v>465</v>
      </c>
      <c r="B42" s="2"/>
      <c r="C42" s="2"/>
      <c r="H42" s="2"/>
    </row>
    <row r="43" spans="1:33" ht="38" customHeight="1" x14ac:dyDescent="0.2">
      <c r="A43" s="40" t="s">
        <v>466</v>
      </c>
      <c r="B43" s="2"/>
      <c r="C43" s="2"/>
      <c r="H43" s="2"/>
    </row>
    <row r="44" spans="1:33" ht="38" customHeight="1" x14ac:dyDescent="0.2">
      <c r="A44" s="40" t="s">
        <v>467</v>
      </c>
      <c r="B44" s="2"/>
      <c r="C44" s="2"/>
      <c r="H44" s="2"/>
    </row>
    <row r="45" spans="1:33" ht="38" customHeight="1" x14ac:dyDescent="0.2">
      <c r="A45" s="40" t="s">
        <v>468</v>
      </c>
      <c r="B45" s="2"/>
      <c r="C45" s="2"/>
      <c r="H45" s="2"/>
    </row>
    <row r="46" spans="1:33" ht="38" customHeight="1" x14ac:dyDescent="0.2">
      <c r="A46" s="40" t="s">
        <v>469</v>
      </c>
      <c r="B46" s="2"/>
      <c r="C46" s="2"/>
      <c r="H46" s="2"/>
    </row>
    <row r="47" spans="1:33" ht="38" customHeight="1" x14ac:dyDescent="0.2">
      <c r="A47" s="40" t="s">
        <v>470</v>
      </c>
      <c r="B47" s="2"/>
      <c r="C47" s="2"/>
      <c r="H47" s="2"/>
    </row>
    <row r="48" spans="1:33" ht="38" customHeight="1" x14ac:dyDescent="0.2">
      <c r="A48" s="40" t="s">
        <v>471</v>
      </c>
      <c r="B48" s="2"/>
      <c r="C48" s="2"/>
      <c r="H48" s="2"/>
    </row>
    <row r="49" spans="1:7" s="2" customFormat="1" ht="38" customHeight="1" x14ac:dyDescent="0.2">
      <c r="A49" s="40" t="s">
        <v>472</v>
      </c>
      <c r="F49" s="25"/>
      <c r="G49" s="25"/>
    </row>
    <row r="50" spans="1:7" s="2" customFormat="1" ht="38" customHeight="1" x14ac:dyDescent="0.2">
      <c r="A50" s="40" t="s">
        <v>473</v>
      </c>
      <c r="F50" s="25"/>
      <c r="G50" s="25"/>
    </row>
    <row r="51" spans="1:7" s="2" customFormat="1" ht="38" customHeight="1" x14ac:dyDescent="0.2">
      <c r="A51" s="40" t="s">
        <v>474</v>
      </c>
      <c r="F51" s="25"/>
      <c r="G51" s="25"/>
    </row>
    <row r="52" spans="1:7" s="2" customFormat="1" ht="38" customHeight="1" x14ac:dyDescent="0.2">
      <c r="A52" s="40" t="s">
        <v>475</v>
      </c>
      <c r="F52" s="25"/>
      <c r="G52" s="25"/>
    </row>
    <row r="53" spans="1:7" s="2" customFormat="1" ht="38" customHeight="1" x14ac:dyDescent="0.2">
      <c r="A53" s="41" t="s">
        <v>476</v>
      </c>
      <c r="F53" s="25"/>
      <c r="G53" s="25"/>
    </row>
    <row r="54" spans="1:7" s="2" customFormat="1" ht="38" customHeight="1" x14ac:dyDescent="0.2">
      <c r="A54" s="41" t="s">
        <v>477</v>
      </c>
      <c r="F54" s="25"/>
      <c r="G54" s="25"/>
    </row>
    <row r="55" spans="1:7" s="2" customFormat="1" ht="38" customHeight="1" x14ac:dyDescent="0.2">
      <c r="A55" s="40" t="s">
        <v>478</v>
      </c>
      <c r="F55" s="25"/>
      <c r="G55" s="25"/>
    </row>
    <row r="56" spans="1:7" s="2" customFormat="1" ht="38" customHeight="1" x14ac:dyDescent="0.2">
      <c r="A56" s="40" t="s">
        <v>479</v>
      </c>
      <c r="F56" s="25"/>
      <c r="G56" s="25"/>
    </row>
    <row r="57" spans="1:7" s="2" customFormat="1" ht="38" customHeight="1" x14ac:dyDescent="0.2">
      <c r="A57" s="40" t="s">
        <v>480</v>
      </c>
      <c r="F57" s="25"/>
      <c r="G57" s="25"/>
    </row>
    <row r="58" spans="1:7" s="2" customFormat="1" ht="38" customHeight="1" x14ac:dyDescent="0.2">
      <c r="A58" s="41" t="s">
        <v>481</v>
      </c>
      <c r="F58" s="25"/>
      <c r="G58" s="25"/>
    </row>
    <row r="59" spans="1:7" s="2" customFormat="1" ht="38" customHeight="1" x14ac:dyDescent="0.2">
      <c r="A59" s="40" t="s">
        <v>482</v>
      </c>
      <c r="F59" s="25"/>
      <c r="G59" s="25"/>
    </row>
    <row r="60" spans="1:7" s="2" customFormat="1" ht="38" customHeight="1" x14ac:dyDescent="0.2">
      <c r="A60" s="40" t="s">
        <v>483</v>
      </c>
      <c r="F60" s="25"/>
      <c r="G60" s="25"/>
    </row>
    <row r="61" spans="1:7" s="2" customFormat="1" ht="38" customHeight="1" x14ac:dyDescent="0.2">
      <c r="A61" s="40" t="s">
        <v>484</v>
      </c>
      <c r="F61" s="25"/>
      <c r="G61" s="25"/>
    </row>
    <row r="62" spans="1:7" s="2" customFormat="1" ht="38" customHeight="1" x14ac:dyDescent="0.2">
      <c r="A62" s="40" t="s">
        <v>485</v>
      </c>
      <c r="F62" s="25"/>
      <c r="G62" s="25"/>
    </row>
    <row r="63" spans="1:7" s="2" customFormat="1" ht="38" customHeight="1" x14ac:dyDescent="0.2">
      <c r="A63" s="40" t="s">
        <v>486</v>
      </c>
      <c r="F63" s="25"/>
      <c r="G63" s="25"/>
    </row>
    <row r="64" spans="1:7" s="2" customFormat="1" ht="38" customHeight="1" x14ac:dyDescent="0.2">
      <c r="A64" s="40" t="s">
        <v>487</v>
      </c>
      <c r="F64" s="25"/>
      <c r="G64" s="25"/>
    </row>
    <row r="65" spans="1:7" s="2" customFormat="1" ht="38" customHeight="1" x14ac:dyDescent="0.2">
      <c r="A65" s="40" t="s">
        <v>488</v>
      </c>
      <c r="F65" s="25"/>
      <c r="G65" s="25"/>
    </row>
    <row r="66" spans="1:7" s="2" customFormat="1" ht="38" customHeight="1" x14ac:dyDescent="0.2">
      <c r="A66" s="42" t="s">
        <v>489</v>
      </c>
      <c r="F66" s="25"/>
      <c r="G66" s="25"/>
    </row>
    <row r="67" spans="1:7" s="2" customFormat="1" ht="38" customHeight="1" x14ac:dyDescent="0.2">
      <c r="A67" s="40" t="s">
        <v>490</v>
      </c>
      <c r="F67" s="25"/>
      <c r="G67" s="25"/>
    </row>
    <row r="68" spans="1:7" s="2" customFormat="1" ht="38" customHeight="1" x14ac:dyDescent="0.2">
      <c r="A68" s="40" t="s">
        <v>491</v>
      </c>
      <c r="F68" s="25"/>
      <c r="G68" s="25"/>
    </row>
    <row r="69" spans="1:7" s="2" customFormat="1" ht="38" customHeight="1" x14ac:dyDescent="0.2">
      <c r="A69" s="40" t="s">
        <v>492</v>
      </c>
      <c r="F69" s="25"/>
      <c r="G69" s="25"/>
    </row>
    <row r="70" spans="1:7" s="2" customFormat="1" ht="38" customHeight="1" x14ac:dyDescent="0.2">
      <c r="A70" s="40" t="s">
        <v>493</v>
      </c>
      <c r="F70" s="25"/>
      <c r="G70" s="25"/>
    </row>
    <row r="71" spans="1:7" s="2" customFormat="1" ht="38" customHeight="1" x14ac:dyDescent="0.2">
      <c r="A71" s="40" t="s">
        <v>494</v>
      </c>
      <c r="F71" s="25"/>
      <c r="G71" s="25"/>
    </row>
    <row r="72" spans="1:7" s="2" customFormat="1" ht="38" customHeight="1" x14ac:dyDescent="0.2">
      <c r="A72" s="40" t="s">
        <v>495</v>
      </c>
      <c r="F72" s="25"/>
      <c r="G72" s="25"/>
    </row>
    <row r="73" spans="1:7" s="2" customFormat="1" ht="38" customHeight="1" x14ac:dyDescent="0.2">
      <c r="A73" s="40" t="s">
        <v>496</v>
      </c>
      <c r="F73" s="25"/>
      <c r="G73" s="25"/>
    </row>
    <row r="74" spans="1:7" s="2" customFormat="1" ht="38" customHeight="1" x14ac:dyDescent="0.2">
      <c r="A74" s="40" t="s">
        <v>497</v>
      </c>
      <c r="F74" s="25"/>
      <c r="G74" s="25"/>
    </row>
    <row r="75" spans="1:7" s="2" customFormat="1" ht="38" customHeight="1" x14ac:dyDescent="0.2">
      <c r="A75" s="40" t="s">
        <v>498</v>
      </c>
      <c r="F75" s="25"/>
      <c r="G75" s="25"/>
    </row>
    <row r="76" spans="1:7" s="2" customFormat="1" ht="38" customHeight="1" x14ac:dyDescent="0.2">
      <c r="A76" s="40" t="s">
        <v>499</v>
      </c>
      <c r="F76" s="25"/>
      <c r="G76" s="25"/>
    </row>
    <row r="77" spans="1:7" s="2" customFormat="1" ht="38" customHeight="1" x14ac:dyDescent="0.2">
      <c r="A77" s="40" t="s">
        <v>500</v>
      </c>
      <c r="F77" s="25"/>
      <c r="G77" s="25"/>
    </row>
    <row r="78" spans="1:7" s="2" customFormat="1" ht="38" customHeight="1" x14ac:dyDescent="0.2">
      <c r="A78" s="40" t="s">
        <v>501</v>
      </c>
      <c r="F78" s="25"/>
      <c r="G78" s="25"/>
    </row>
    <row r="79" spans="1:7" s="2" customFormat="1" ht="38" customHeight="1" x14ac:dyDescent="0.2">
      <c r="A79" s="40" t="s">
        <v>502</v>
      </c>
      <c r="F79" s="25"/>
      <c r="G79" s="25"/>
    </row>
    <row r="80" spans="1:7" s="2" customFormat="1" ht="38" customHeight="1" x14ac:dyDescent="0.2">
      <c r="A80" s="40" t="s">
        <v>503</v>
      </c>
      <c r="F80" s="25"/>
      <c r="G80" s="25"/>
    </row>
    <row r="81" spans="1:7" s="2" customFormat="1" ht="38" customHeight="1" x14ac:dyDescent="0.2">
      <c r="A81" s="40" t="s">
        <v>504</v>
      </c>
      <c r="F81" s="25"/>
      <c r="G81" s="25"/>
    </row>
    <row r="82" spans="1:7" s="2" customFormat="1" ht="38" customHeight="1" x14ac:dyDescent="0.2">
      <c r="A82" s="40" t="s">
        <v>505</v>
      </c>
      <c r="F82" s="25"/>
      <c r="G82" s="25"/>
    </row>
    <row r="83" spans="1:7" s="2" customFormat="1" ht="38" customHeight="1" x14ac:dyDescent="0.2">
      <c r="A83" s="41" t="s">
        <v>506</v>
      </c>
      <c r="F83" s="25"/>
      <c r="G83" s="25"/>
    </row>
    <row r="84" spans="1:7" s="2" customFormat="1" ht="38" customHeight="1" x14ac:dyDescent="0.2">
      <c r="A84" s="40" t="s">
        <v>507</v>
      </c>
      <c r="F84" s="25"/>
      <c r="G84" s="25"/>
    </row>
    <row r="85" spans="1:7" s="2" customFormat="1" ht="38" customHeight="1" x14ac:dyDescent="0.2">
      <c r="A85" s="40" t="s">
        <v>508</v>
      </c>
      <c r="F85" s="25"/>
      <c r="G85" s="25"/>
    </row>
    <row r="86" spans="1:7" s="2" customFormat="1" ht="38" customHeight="1" x14ac:dyDescent="0.2">
      <c r="A86" s="40" t="s">
        <v>509</v>
      </c>
      <c r="F86" s="25"/>
      <c r="G86" s="25"/>
    </row>
    <row r="87" spans="1:7" s="2" customFormat="1" ht="38" customHeight="1" x14ac:dyDescent="0.2">
      <c r="A87" s="40" t="s">
        <v>510</v>
      </c>
      <c r="F87" s="25"/>
      <c r="G87" s="25"/>
    </row>
    <row r="88" spans="1:7" s="2" customFormat="1" ht="38" customHeight="1" x14ac:dyDescent="0.2">
      <c r="A88" s="43" t="s">
        <v>511</v>
      </c>
      <c r="F88" s="25"/>
      <c r="G88" s="25"/>
    </row>
    <row r="89" spans="1:7" s="2" customFormat="1" ht="38" customHeight="1" x14ac:dyDescent="0.2">
      <c r="A89" s="40" t="s">
        <v>459</v>
      </c>
      <c r="F89" s="25"/>
      <c r="G89" s="25"/>
    </row>
    <row r="90" spans="1:7" s="2" customFormat="1" ht="38" customHeight="1" x14ac:dyDescent="0.2">
      <c r="A90" s="40" t="s">
        <v>512</v>
      </c>
      <c r="F90" s="25"/>
      <c r="G90" s="25"/>
    </row>
    <row r="91" spans="1:7" s="2" customFormat="1" ht="38" customHeight="1" x14ac:dyDescent="0.2">
      <c r="A91" s="40" t="s">
        <v>513</v>
      </c>
      <c r="F91" s="25"/>
      <c r="G91" s="25"/>
    </row>
    <row r="92" spans="1:7" s="2" customFormat="1" ht="38" customHeight="1" x14ac:dyDescent="0.2">
      <c r="A92" s="40" t="s">
        <v>514</v>
      </c>
      <c r="F92" s="25"/>
      <c r="G92" s="25"/>
    </row>
    <row r="93" spans="1:7" s="2" customFormat="1" ht="38" customHeight="1" x14ac:dyDescent="0.2">
      <c r="A93" s="40" t="s">
        <v>515</v>
      </c>
      <c r="F93" s="25"/>
      <c r="G93" s="25"/>
    </row>
    <row r="94" spans="1:7" s="2" customFormat="1" ht="38" customHeight="1" x14ac:dyDescent="0.2">
      <c r="A94" s="40" t="s">
        <v>516</v>
      </c>
      <c r="F94" s="25"/>
      <c r="G94" s="25"/>
    </row>
    <row r="95" spans="1:7" s="2" customFormat="1" ht="38" customHeight="1" x14ac:dyDescent="0.2">
      <c r="A95" s="40" t="s">
        <v>517</v>
      </c>
      <c r="F95" s="25"/>
      <c r="G95" s="25"/>
    </row>
    <row r="96" spans="1:7" s="2" customFormat="1" ht="38" customHeight="1" x14ac:dyDescent="0.2">
      <c r="A96" s="40" t="s">
        <v>460</v>
      </c>
      <c r="F96" s="25"/>
      <c r="G96" s="25"/>
    </row>
    <row r="97" spans="1:7" s="2" customFormat="1" ht="38" customHeight="1" x14ac:dyDescent="0.2">
      <c r="A97" s="40" t="s">
        <v>518</v>
      </c>
      <c r="F97" s="25"/>
      <c r="G97" s="25"/>
    </row>
    <row r="98" spans="1:7" s="2" customFormat="1" ht="38" customHeight="1" x14ac:dyDescent="0.2">
      <c r="A98" s="40" t="s">
        <v>519</v>
      </c>
      <c r="F98" s="25"/>
      <c r="G98" s="25"/>
    </row>
    <row r="99" spans="1:7" s="2" customFormat="1" ht="38" customHeight="1" x14ac:dyDescent="0.2">
      <c r="A99" s="40" t="s">
        <v>520</v>
      </c>
      <c r="F99" s="25"/>
      <c r="G99" s="25"/>
    </row>
    <row r="100" spans="1:7" s="2" customFormat="1" ht="38" customHeight="1" x14ac:dyDescent="0.2">
      <c r="A100" s="40" t="s">
        <v>521</v>
      </c>
      <c r="F100" s="25"/>
      <c r="G100" s="25"/>
    </row>
    <row r="101" spans="1:7" s="2" customFormat="1" ht="38" customHeight="1" x14ac:dyDescent="0.2">
      <c r="A101" s="41" t="s">
        <v>522</v>
      </c>
      <c r="F101" s="25"/>
      <c r="G101" s="25"/>
    </row>
    <row r="102" spans="1:7" s="2" customFormat="1" ht="38" customHeight="1" x14ac:dyDescent="0.2">
      <c r="A102" s="40" t="s">
        <v>523</v>
      </c>
      <c r="F102" s="25"/>
      <c r="G102" s="25"/>
    </row>
    <row r="103" spans="1:7" s="2" customFormat="1" ht="38" customHeight="1" x14ac:dyDescent="0.2">
      <c r="A103" s="40" t="s">
        <v>524</v>
      </c>
      <c r="F103" s="25"/>
      <c r="G103" s="25"/>
    </row>
    <row r="104" spans="1:7" s="2" customFormat="1" ht="38" customHeight="1" x14ac:dyDescent="0.2">
      <c r="A104" s="40" t="s">
        <v>525</v>
      </c>
      <c r="F104" s="25"/>
      <c r="G104" s="25"/>
    </row>
    <row r="105" spans="1:7" s="2" customFormat="1" ht="38" customHeight="1" x14ac:dyDescent="0.2">
      <c r="A105" s="40" t="s">
        <v>526</v>
      </c>
      <c r="F105" s="25"/>
      <c r="G105" s="25"/>
    </row>
    <row r="106" spans="1:7" s="2" customFormat="1" ht="38" customHeight="1" x14ac:dyDescent="0.2">
      <c r="A106" s="40" t="s">
        <v>527</v>
      </c>
      <c r="F106" s="25"/>
      <c r="G106" s="25"/>
    </row>
    <row r="107" spans="1:7" s="2" customFormat="1" ht="38" customHeight="1" x14ac:dyDescent="0.2">
      <c r="A107" s="40" t="s">
        <v>528</v>
      </c>
      <c r="F107" s="25"/>
      <c r="G107" s="25"/>
    </row>
    <row r="108" spans="1:7" s="2" customFormat="1" ht="38" customHeight="1" x14ac:dyDescent="0.2">
      <c r="A108" s="40" t="s">
        <v>529</v>
      </c>
      <c r="F108" s="25"/>
      <c r="G108" s="25"/>
    </row>
    <row r="109" spans="1:7" s="2" customFormat="1" ht="38" customHeight="1" x14ac:dyDescent="0.2">
      <c r="A109" s="40" t="s">
        <v>530</v>
      </c>
      <c r="F109" s="25"/>
      <c r="G109" s="25"/>
    </row>
    <row r="110" spans="1:7" s="2" customFormat="1" ht="38" customHeight="1" x14ac:dyDescent="0.2">
      <c r="A110" s="41" t="s">
        <v>531</v>
      </c>
      <c r="F110" s="25"/>
      <c r="G110" s="25"/>
    </row>
    <row r="111" spans="1:7" s="2" customFormat="1" ht="38" customHeight="1" x14ac:dyDescent="0.2">
      <c r="A111" s="40" t="s">
        <v>532</v>
      </c>
      <c r="F111" s="25"/>
      <c r="G111" s="25"/>
    </row>
    <row r="112" spans="1:7" s="2" customFormat="1" ht="38" customHeight="1" x14ac:dyDescent="0.2">
      <c r="A112" s="40" t="s">
        <v>533</v>
      </c>
      <c r="F112" s="25"/>
      <c r="G112" s="25"/>
    </row>
    <row r="113" spans="1:7" s="2" customFormat="1" ht="38" customHeight="1" x14ac:dyDescent="0.2">
      <c r="A113" s="40" t="s">
        <v>534</v>
      </c>
      <c r="F113" s="25"/>
      <c r="G113" s="25"/>
    </row>
    <row r="114" spans="1:7" s="2" customFormat="1" ht="38" customHeight="1" x14ac:dyDescent="0.2">
      <c r="A114" s="42" t="s">
        <v>535</v>
      </c>
      <c r="F114" s="25"/>
      <c r="G114" s="25"/>
    </row>
    <row r="115" spans="1:7" s="2" customFormat="1" ht="38" customHeight="1" x14ac:dyDescent="0.2">
      <c r="A115" s="42" t="s">
        <v>536</v>
      </c>
      <c r="F115" s="25"/>
      <c r="G115" s="25"/>
    </row>
    <row r="116" spans="1:7" s="2" customFormat="1" ht="38" customHeight="1" x14ac:dyDescent="0.2">
      <c r="A116" s="40" t="s">
        <v>537</v>
      </c>
      <c r="F116" s="25"/>
      <c r="G116" s="25"/>
    </row>
    <row r="117" spans="1:7" s="2" customFormat="1" ht="38" customHeight="1" x14ac:dyDescent="0.2">
      <c r="A117" s="40" t="s">
        <v>538</v>
      </c>
      <c r="F117" s="25"/>
      <c r="G117" s="25"/>
    </row>
    <row r="118" spans="1:7" s="2" customFormat="1" ht="38" customHeight="1" x14ac:dyDescent="0.2">
      <c r="A118" s="40" t="s">
        <v>539</v>
      </c>
      <c r="F118" s="25"/>
      <c r="G118" s="25"/>
    </row>
    <row r="119" spans="1:7" s="2" customFormat="1" ht="38" customHeight="1" x14ac:dyDescent="0.2">
      <c r="A119" s="42" t="s">
        <v>540</v>
      </c>
      <c r="F119" s="25"/>
      <c r="G119" s="25"/>
    </row>
    <row r="120" spans="1:7" s="2" customFormat="1" ht="38" customHeight="1" x14ac:dyDescent="0.2">
      <c r="A120" s="40" t="s">
        <v>541</v>
      </c>
      <c r="F120" s="25"/>
      <c r="G120" s="25"/>
    </row>
    <row r="121" spans="1:7" s="2" customFormat="1" ht="38" customHeight="1" x14ac:dyDescent="0.2">
      <c r="A121" s="40" t="s">
        <v>542</v>
      </c>
      <c r="F121" s="25"/>
      <c r="G121" s="25"/>
    </row>
    <row r="122" spans="1:7" s="2" customFormat="1" ht="38" customHeight="1" x14ac:dyDescent="0.2">
      <c r="A122" s="41" t="s">
        <v>543</v>
      </c>
      <c r="F122" s="25"/>
      <c r="G122" s="25"/>
    </row>
    <row r="123" spans="1:7" s="2" customFormat="1" ht="38" customHeight="1" x14ac:dyDescent="0.2">
      <c r="A123" s="40" t="s">
        <v>461</v>
      </c>
      <c r="F123" s="25"/>
      <c r="G123" s="25"/>
    </row>
    <row r="124" spans="1:7" ht="38" customHeight="1" x14ac:dyDescent="0.2">
      <c r="A124" s="40" t="s">
        <v>544</v>
      </c>
    </row>
  </sheetData>
  <autoFilter ref="A2:AF37" xr:uid="{00000000-0009-0000-0000-000001000000}">
    <sortState xmlns:xlrd2="http://schemas.microsoft.com/office/spreadsheetml/2017/richdata2" ref="A3:AF34">
      <sortCondition ref="A3:A34"/>
    </sortState>
  </autoFilter>
  <sortState xmlns:xlrd2="http://schemas.microsoft.com/office/spreadsheetml/2017/richdata2" ref="A3:CE89">
    <sortCondition ref="A3:A89"/>
  </sortState>
  <phoneticPr fontId="4" type="noConversion"/>
  <hyperlinks>
    <hyperlink ref="F4" r:id="rId1" display="http://www.dpz.com/" xr:uid="{00000000-0004-0000-0100-000000000000}"/>
    <hyperlink ref="F9" r:id="rId2" xr:uid="{00000000-0004-0000-0100-000001000000}"/>
    <hyperlink ref="F17" r:id="rId3" xr:uid="{00000000-0004-0000-0100-000002000000}"/>
    <hyperlink ref="F21" r:id="rId4" xr:uid="{00000000-0004-0000-0100-000003000000}"/>
    <hyperlink ref="F24" r:id="rId5" xr:uid="{00000000-0004-0000-0100-000004000000}"/>
    <hyperlink ref="F26" r:id="rId6" xr:uid="{00000000-0004-0000-0100-000005000000}"/>
    <hyperlink ref="F35" r:id="rId7" xr:uid="{00000000-0004-0000-0100-000006000000}"/>
    <hyperlink ref="F34" r:id="rId8" display="http://www.dpz.com/" xr:uid="{00000000-0004-0000-0100-000007000000}"/>
    <hyperlink ref="A66" r:id="rId9" tooltip="https://www.cnu.org/what-we-do/build-great-places/fairview-village" display="https://www.cnu.org/what-we-do/build-great-places/fairview-village" xr:uid="{D6B0AB64-7755-C548-9C3D-05CCC1127A8C}"/>
    <hyperlink ref="A114" r:id="rId10" display="https://www.farrside.com/uptown-normal" xr:uid="{CB277150-A303-AC47-8A0A-A99390D6B81A}"/>
    <hyperlink ref="A115" r:id="rId11" display="http://thevillageniagara.com/" xr:uid="{55DEA05D-F6DD-F74A-83AC-57C96B796834}"/>
    <hyperlink ref="A119" r:id="rId12" tooltip="https://www.ci.wilsonville.or.us/planning/page/villebois-concept-plan" display="https://www.ci.wilsonville.or.us/planning/page/villebois-concept-plan" xr:uid="{77735304-89A7-1F49-893A-77791A19FAAB}"/>
  </hyperlinks>
  <printOptions horizontalCentered="1" verticalCentered="1" gridLines="1"/>
  <pageMargins left="0.5" right="0.5" top="0.5" bottom="0.5" header="0.5" footer="0.5"/>
  <pageSetup paperSize="3" scale="63" fitToHeight="2" orientation="landscape" horizontalDpi="4294967292" verticalDpi="4294967292"/>
  <drawing r:id="rId13"/>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Tasks</vt:lpstr>
      <vt:lpstr>Places</vt:lpstr>
      <vt:lpstr>Places!Print_Area</vt:lpstr>
      <vt:lpstr>Tasks!Print_Area</vt:lpstr>
      <vt:lpstr>Places!Print_Titles</vt:lpstr>
    </vt:vector>
  </TitlesOfParts>
  <Company>Hurley-Franks &amp;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Hurley</dc:creator>
  <cp:lastModifiedBy>Jennifer Hurley</cp:lastModifiedBy>
  <cp:lastPrinted>2014-01-26T16:55:22Z</cp:lastPrinted>
  <dcterms:created xsi:type="dcterms:W3CDTF">2010-07-01T19:33:54Z</dcterms:created>
  <dcterms:modified xsi:type="dcterms:W3CDTF">2024-01-24T21:24:12Z</dcterms:modified>
</cp:coreProperties>
</file>